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1565" activeTab="1"/>
  </bookViews>
  <sheets>
    <sheet name="Do 35 let - OPEN" sheetId="1" r:id="rId1"/>
    <sheet name="Nad 35 let - VETERÁNI" sheetId="2" r:id="rId2"/>
  </sheets>
  <definedNames>
    <definedName name="_xlnm._FilterDatabase" localSheetId="0" hidden="1">'Do 35 let - OPEN'!$A$4:$AK$164</definedName>
    <definedName name="_xlnm._FilterDatabase" localSheetId="1" hidden="1">'Nad 35 let - VETERÁNI'!$A$4:$AK$22</definedName>
  </definedNames>
  <calcPr fullCalcOnLoad="1"/>
</workbook>
</file>

<file path=xl/sharedStrings.xml><?xml version="1.0" encoding="utf-8"?>
<sst xmlns="http://schemas.openxmlformats.org/spreadsheetml/2006/main" count="176" uniqueCount="99">
  <si>
    <t>Jméno</t>
  </si>
  <si>
    <t>kolektiv</t>
  </si>
  <si>
    <t>HZS Královéhradeckého kraje</t>
  </si>
  <si>
    <t>HZS Zlínského kraje</t>
  </si>
  <si>
    <t>body</t>
  </si>
  <si>
    <t>pořadí</t>
  </si>
  <si>
    <t>HZS Plzeňského kraje</t>
  </si>
  <si>
    <t>HZS Moravskoslezského kraje</t>
  </si>
  <si>
    <t>čas</t>
  </si>
  <si>
    <t>HZS hlavního města Prahy</t>
  </si>
  <si>
    <t>čas pro výpočet</t>
  </si>
  <si>
    <t>index</t>
  </si>
  <si>
    <t>ČB</t>
  </si>
  <si>
    <t>HK</t>
  </si>
  <si>
    <t>SDH Žebnice</t>
  </si>
  <si>
    <t>poř</t>
  </si>
  <si>
    <t>HZS Jihomoravského kraje</t>
  </si>
  <si>
    <t>HZS Středočeského kraje</t>
  </si>
  <si>
    <t>HZS kraje Vysočina</t>
  </si>
  <si>
    <t>započítávané</t>
  </si>
  <si>
    <t>Milan NETRVAL</t>
  </si>
  <si>
    <t>Pavel KRPEC</t>
  </si>
  <si>
    <t>Martin ROHÁČ</t>
  </si>
  <si>
    <t>Tomáš DANĚK</t>
  </si>
  <si>
    <t>Marek PAVELKA</t>
  </si>
  <si>
    <t>Dominik SOUKUP</t>
  </si>
  <si>
    <t>Petr KORÁBEČNÝ</t>
  </si>
  <si>
    <t>Richard SVAČINA</t>
  </si>
  <si>
    <t>Jakub KASAL</t>
  </si>
  <si>
    <t>Jan VYVIAL</t>
  </si>
  <si>
    <t>Vladislav FILIP</t>
  </si>
  <si>
    <t>Radek CHMELA</t>
  </si>
  <si>
    <t>SDH Dobrá</t>
  </si>
  <si>
    <t>Pavel HNÍZDIL</t>
  </si>
  <si>
    <t>Petr KUCHAŘÍK</t>
  </si>
  <si>
    <t>HZS Kraje Vysočina</t>
  </si>
  <si>
    <t>HZS Jihočeského kraje</t>
  </si>
  <si>
    <t>Radek ŠUBA</t>
  </si>
  <si>
    <t>Martin LIDMILA</t>
  </si>
  <si>
    <t>Martin KLIMEŠ</t>
  </si>
  <si>
    <t>Miloš JEŽEK</t>
  </si>
  <si>
    <t>Daniel KLVAŇA</t>
  </si>
  <si>
    <t>Marek PEŠTÁL</t>
  </si>
  <si>
    <t>Vojtěch KLENKA</t>
  </si>
  <si>
    <t>SDH Budíkovice</t>
  </si>
  <si>
    <t>Stanislav HLADÍK</t>
  </si>
  <si>
    <t>Lukáš HONS</t>
  </si>
  <si>
    <t>Jan HŮLA</t>
  </si>
  <si>
    <t>Martin PROVAZNÍK</t>
  </si>
  <si>
    <t>Vladimír JANKO</t>
  </si>
  <si>
    <t>Patrik KLIGL</t>
  </si>
  <si>
    <t>Petr KYNĚRA</t>
  </si>
  <si>
    <t>Lukáš FIURÁŠEK</t>
  </si>
  <si>
    <t>Matúš SOLTIŠÍK</t>
  </si>
  <si>
    <t>Jaroslav HRDLIČKA</t>
  </si>
  <si>
    <t>Rostislav SOUKUP</t>
  </si>
  <si>
    <t>Marcel DAL</t>
  </si>
  <si>
    <t>SDH Morašice</t>
  </si>
  <si>
    <t>Jiří ŠKODNÝ</t>
  </si>
  <si>
    <t>Adam BARTOŇ</t>
  </si>
  <si>
    <t>4x body</t>
  </si>
  <si>
    <t>4x čas</t>
  </si>
  <si>
    <t>Jiří PÍBAL</t>
  </si>
  <si>
    <t>Jiří JOUKL</t>
  </si>
  <si>
    <t>Martin CAHA</t>
  </si>
  <si>
    <t>Tomáš NOVOTNÝ</t>
  </si>
  <si>
    <t>Jakub POKRUTA</t>
  </si>
  <si>
    <t>Petr Vašulka</t>
  </si>
  <si>
    <t>David DOPIRÁK</t>
  </si>
  <si>
    <t>Luděk OTÝPKA</t>
  </si>
  <si>
    <t>Petr MAŘAN</t>
  </si>
  <si>
    <t>Dominik BĚLSKÝ</t>
  </si>
  <si>
    <t>Milan TŮMA</t>
  </si>
  <si>
    <t>Martin BŘENEK</t>
  </si>
  <si>
    <t>Patrik NĚMEC</t>
  </si>
  <si>
    <t>3x body</t>
  </si>
  <si>
    <t>3x čas</t>
  </si>
  <si>
    <t>David HÁJEK</t>
  </si>
  <si>
    <t>Jan VYHNÁLEK</t>
  </si>
  <si>
    <t>Patrik SNÁŠEL</t>
  </si>
  <si>
    <t>Radim KNOTEK</t>
  </si>
  <si>
    <t>JSDHO Nemyšl</t>
  </si>
  <si>
    <t>Martin SMUTNÝ</t>
  </si>
  <si>
    <t>Jan TOMÁŠEK</t>
  </si>
  <si>
    <t>JSDHO Dobřany</t>
  </si>
  <si>
    <t>Václav VANĚK</t>
  </si>
  <si>
    <t>Petr FILIP</t>
  </si>
  <si>
    <t>Zlín</t>
  </si>
  <si>
    <t>SDH Český Těšín - Mosty</t>
  </si>
  <si>
    <t>Vojtěch HLADIL</t>
  </si>
  <si>
    <t>Jaroslav ZOUHAR</t>
  </si>
  <si>
    <t>Bořislav SENOHRÁBEK</t>
  </si>
  <si>
    <t>ZLÍN</t>
  </si>
  <si>
    <t>Jan VRÁBLÍK</t>
  </si>
  <si>
    <t>PL</t>
  </si>
  <si>
    <t>PLK</t>
  </si>
  <si>
    <t>OR HaZZ Poprad</t>
  </si>
  <si>
    <t>Český pohár ve dvojboji 2021 - kategorie nad 35 let</t>
  </si>
  <si>
    <t>Český pohár ve dvojboji 2021 - kategorie do 35 let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</si>
</sst>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;[Red]0.00"/>
    <numFmt numFmtId="172" formatCode="[$-405]d\.\ mmmm\ yyyy"/>
    <numFmt numFmtId="173" formatCode="[$-F800]dddd\,\ mmmm\ dd\,\ yyyy"/>
    <numFmt numFmtId="174" formatCode="0.0000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1" applyNumberFormat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5" borderId="6" applyNumberFormat="0" applyAlignment="0" applyProtection="0"/>
    <xf numFmtId="0" fontId="12" fillId="3" borderId="0" applyNumberFormat="0" applyBorder="0" applyAlignment="0" applyProtection="0"/>
    <xf numFmtId="0" fontId="47" fillId="36" borderId="1" applyNumberFormat="0" applyAlignment="0" applyProtection="0"/>
    <xf numFmtId="0" fontId="13" fillId="37" borderId="7" applyNumberFormat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14" fillId="3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0" borderId="12" applyNumberFormat="0" applyFont="0" applyAlignment="0" applyProtection="0"/>
    <xf numFmtId="0" fontId="50" fillId="33" borderId="13" applyNumberFormat="0" applyAlignment="0" applyProtection="0"/>
    <xf numFmtId="0" fontId="16" fillId="0" borderId="0" applyNumberFormat="0" applyFill="0" applyBorder="0" applyAlignment="0" applyProtection="0"/>
    <xf numFmtId="0" fontId="10" fillId="41" borderId="14" applyNumberFormat="0" applyFont="0" applyAlignment="0" applyProtection="0"/>
    <xf numFmtId="9" fontId="0" fillId="0" borderId="0" applyFont="0" applyFill="0" applyBorder="0" applyAlignment="0" applyProtection="0"/>
    <xf numFmtId="0" fontId="15" fillId="0" borderId="15" applyNumberFormat="0" applyFill="0" applyAlignment="0" applyProtection="0"/>
    <xf numFmtId="0" fontId="17" fillId="4" borderId="0" applyNumberFormat="0" applyBorder="0" applyAlignment="0" applyProtection="0"/>
    <xf numFmtId="0" fontId="39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9" fillId="7" borderId="17" applyNumberFormat="0" applyAlignment="0" applyProtection="0"/>
    <xf numFmtId="0" fontId="20" fillId="42" borderId="17" applyNumberFormat="0" applyAlignment="0" applyProtection="0"/>
    <xf numFmtId="0" fontId="21" fillId="42" borderId="18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4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47" borderId="19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2" fontId="4" fillId="42" borderId="2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2" fillId="42" borderId="21" xfId="0" applyNumberFormat="1" applyFont="1" applyFill="1" applyBorder="1" applyAlignment="1">
      <alignment horizontal="center"/>
    </xf>
    <xf numFmtId="2" fontId="2" fillId="42" borderId="22" xfId="0" applyNumberFormat="1" applyFont="1" applyFill="1" applyBorder="1" applyAlignment="1">
      <alignment horizontal="center"/>
    </xf>
    <xf numFmtId="2" fontId="2" fillId="42" borderId="23" xfId="0" applyNumberFormat="1" applyFont="1" applyFill="1" applyBorder="1" applyAlignment="1">
      <alignment horizontal="center"/>
    </xf>
    <xf numFmtId="2" fontId="2" fillId="42" borderId="2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42" borderId="24" xfId="0" applyNumberFormat="1" applyFont="1" applyFill="1" applyBorder="1" applyAlignment="1">
      <alignment horizontal="centerContinuous"/>
    </xf>
    <xf numFmtId="0" fontId="4" fillId="42" borderId="25" xfId="0" applyNumberFormat="1" applyFont="1" applyFill="1" applyBorder="1" applyAlignment="1">
      <alignment horizontal="centerContinuous"/>
    </xf>
    <xf numFmtId="0" fontId="4" fillId="0" borderId="25" xfId="0" applyNumberFormat="1" applyFont="1" applyFill="1" applyBorder="1" applyAlignment="1">
      <alignment horizontal="centerContinuous"/>
    </xf>
    <xf numFmtId="0" fontId="3" fillId="47" borderId="19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166" fontId="3" fillId="47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NumberFormat="1" applyFont="1" applyBorder="1" applyAlignment="1">
      <alignment horizontal="center"/>
    </xf>
    <xf numFmtId="2" fontId="4" fillId="42" borderId="19" xfId="0" applyNumberFormat="1" applyFont="1" applyFill="1" applyBorder="1" applyAlignment="1">
      <alignment horizontal="center"/>
    </xf>
    <xf numFmtId="0" fontId="4" fillId="42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166" fontId="2" fillId="42" borderId="26" xfId="0" applyNumberFormat="1" applyFont="1" applyFill="1" applyBorder="1" applyAlignment="1">
      <alignment horizontal="center"/>
    </xf>
    <xf numFmtId="0" fontId="2" fillId="42" borderId="26" xfId="0" applyNumberFormat="1" applyFont="1" applyFill="1" applyBorder="1" applyAlignment="1">
      <alignment horizontal="center"/>
    </xf>
    <xf numFmtId="0" fontId="2" fillId="42" borderId="27" xfId="0" applyNumberFormat="1" applyFont="1" applyFill="1" applyBorder="1" applyAlignment="1">
      <alignment horizontal="center"/>
    </xf>
    <xf numFmtId="0" fontId="2" fillId="42" borderId="28" xfId="0" applyNumberFormat="1" applyFont="1" applyFill="1" applyBorder="1" applyAlignment="1">
      <alignment horizontal="center"/>
    </xf>
    <xf numFmtId="0" fontId="2" fillId="42" borderId="29" xfId="0" applyNumberFormat="1" applyFont="1" applyFill="1" applyBorder="1" applyAlignment="1">
      <alignment horizontal="center"/>
    </xf>
    <xf numFmtId="2" fontId="2" fillId="42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2" fontId="2" fillId="37" borderId="24" xfId="0" applyNumberFormat="1" applyFont="1" applyFill="1" applyBorder="1" applyAlignment="1">
      <alignment horizontal="centerContinuous"/>
    </xf>
    <xf numFmtId="2" fontId="4" fillId="37" borderId="20" xfId="0" applyNumberFormat="1" applyFont="1" applyFill="1" applyBorder="1" applyAlignment="1">
      <alignment horizontal="centerContinuous"/>
    </xf>
    <xf numFmtId="2" fontId="2" fillId="37" borderId="26" xfId="0" applyNumberFormat="1" applyFont="1" applyFill="1" applyBorder="1" applyAlignment="1">
      <alignment horizontal="center"/>
    </xf>
    <xf numFmtId="2" fontId="2" fillId="37" borderId="30" xfId="0" applyNumberFormat="1" applyFont="1" applyFill="1" applyBorder="1" applyAlignment="1">
      <alignment horizontal="center"/>
    </xf>
    <xf numFmtId="0" fontId="4" fillId="37" borderId="19" xfId="0" applyNumberFormat="1" applyFont="1" applyFill="1" applyBorder="1" applyAlignment="1">
      <alignment horizontal="center"/>
    </xf>
    <xf numFmtId="2" fontId="4" fillId="37" borderId="19" xfId="0" applyNumberFormat="1" applyFont="1" applyFill="1" applyBorder="1" applyAlignment="1">
      <alignment horizontal="center"/>
    </xf>
    <xf numFmtId="0" fontId="2" fillId="42" borderId="31" xfId="0" applyNumberFormat="1" applyFont="1" applyFill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Continuous"/>
    </xf>
    <xf numFmtId="2" fontId="2" fillId="0" borderId="29" xfId="0" applyNumberFormat="1" applyFont="1" applyFill="1" applyBorder="1" applyAlignment="1">
      <alignment horizontal="center"/>
    </xf>
    <xf numFmtId="0" fontId="2" fillId="42" borderId="33" xfId="0" applyNumberFormat="1" applyFont="1" applyFill="1" applyBorder="1" applyAlignment="1">
      <alignment horizontal="center"/>
    </xf>
    <xf numFmtId="0" fontId="3" fillId="0" borderId="19" xfId="84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9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32" xfId="0" applyNumberFormat="1" applyFont="1" applyBorder="1" applyAlignment="1">
      <alignment horizontal="center"/>
    </xf>
    <xf numFmtId="0" fontId="3" fillId="0" borderId="19" xfId="84" applyFont="1" applyBorder="1" applyAlignment="1">
      <alignment horizontal="left"/>
      <protection/>
    </xf>
    <xf numFmtId="2" fontId="2" fillId="0" borderId="19" xfId="0" applyNumberFormat="1" applyFont="1" applyFill="1" applyBorder="1" applyAlignment="1">
      <alignment horizontal="center"/>
    </xf>
    <xf numFmtId="1" fontId="4" fillId="42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25" xfId="0" applyNumberFormat="1" applyFont="1" applyFill="1" applyBorder="1" applyAlignment="1">
      <alignment horizontal="centerContinuous"/>
    </xf>
    <xf numFmtId="1" fontId="2" fillId="0" borderId="19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2" fontId="2" fillId="48" borderId="24" xfId="0" applyNumberFormat="1" applyFont="1" applyFill="1" applyBorder="1" applyAlignment="1">
      <alignment horizontal="centerContinuous"/>
    </xf>
    <xf numFmtId="0" fontId="4" fillId="48" borderId="25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3" fillId="47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>
      <alignment/>
    </xf>
    <xf numFmtId="14" fontId="4" fillId="0" borderId="26" xfId="0" applyNumberFormat="1" applyFont="1" applyFill="1" applyBorder="1" applyAlignment="1">
      <alignment/>
    </xf>
    <xf numFmtId="166" fontId="3" fillId="47" borderId="26" xfId="0" applyNumberFormat="1" applyFont="1" applyFill="1" applyBorder="1" applyAlignment="1" applyProtection="1">
      <alignment horizontal="center" vertical="center"/>
      <protection hidden="1"/>
    </xf>
    <xf numFmtId="0" fontId="4" fillId="37" borderId="26" xfId="0" applyNumberFormat="1" applyFont="1" applyFill="1" applyBorder="1" applyAlignment="1">
      <alignment horizontal="center"/>
    </xf>
    <xf numFmtId="2" fontId="4" fillId="37" borderId="26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2" fontId="4" fillId="42" borderId="26" xfId="0" applyNumberFormat="1" applyFont="1" applyFill="1" applyBorder="1" applyAlignment="1">
      <alignment horizontal="center"/>
    </xf>
    <xf numFmtId="1" fontId="4" fillId="42" borderId="26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42" borderId="2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166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>
      <alignment horizontal="center"/>
    </xf>
    <xf numFmtId="0" fontId="3" fillId="0" borderId="0" xfId="84" applyFont="1" applyFill="1" applyBorder="1">
      <alignment/>
      <protection/>
    </xf>
    <xf numFmtId="16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_profi 2013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Title" xfId="94"/>
    <cellStyle name="Total" xfId="95"/>
    <cellStyle name="Vstup" xfId="96"/>
    <cellStyle name="Výpočet" xfId="97"/>
    <cellStyle name="Výstup" xfId="98"/>
    <cellStyle name="Vysvětlující text" xfId="99"/>
    <cellStyle name="Warning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4" sqref="F144"/>
    </sheetView>
  </sheetViews>
  <sheetFormatPr defaultColWidth="9.140625" defaultRowHeight="15"/>
  <cols>
    <col min="1" max="1" width="4.8515625" style="2" customWidth="1"/>
    <col min="2" max="2" width="22.421875" style="2" bestFit="1" customWidth="1"/>
    <col min="3" max="3" width="32.7109375" style="2" bestFit="1" customWidth="1"/>
    <col min="4" max="4" width="10.8515625" style="17" hidden="1" customWidth="1"/>
    <col min="5" max="5" width="9.00390625" style="5" hidden="1" customWidth="1"/>
    <col min="6" max="6" width="13.28125" style="2" bestFit="1" customWidth="1"/>
    <col min="7" max="7" width="7.421875" style="3" customWidth="1"/>
    <col min="8" max="8" width="7.28125" style="11" hidden="1" customWidth="1"/>
    <col min="9" max="13" width="6.7109375" style="11" hidden="1" customWidth="1"/>
    <col min="14" max="19" width="7.8515625" style="11" hidden="1" customWidth="1"/>
    <col min="20" max="25" width="6.7109375" style="11" hidden="1" customWidth="1"/>
    <col min="26" max="26" width="6.421875" style="11" customWidth="1"/>
    <col min="27" max="27" width="6.421875" style="64" customWidth="1"/>
    <col min="28" max="28" width="6.421875" style="3" customWidth="1"/>
    <col min="29" max="29" width="6.421875" style="5" customWidth="1"/>
    <col min="30" max="30" width="6.421875" style="8" customWidth="1"/>
    <col min="31" max="31" width="6.421875" style="6" customWidth="1"/>
    <col min="32" max="32" width="6.421875" style="4" customWidth="1"/>
    <col min="33" max="33" width="6.421875" style="6" customWidth="1"/>
    <col min="34" max="37" width="6.421875" style="4" customWidth="1"/>
    <col min="38" max="16384" width="9.140625" style="4" customWidth="1"/>
  </cols>
  <sheetData>
    <row r="1" spans="1:33" s="52" customFormat="1" ht="36">
      <c r="A1" s="2"/>
      <c r="B1" s="2"/>
      <c r="C1" s="2"/>
      <c r="D1" s="17"/>
      <c r="E1" s="5"/>
      <c r="F1" s="2"/>
      <c r="G1" s="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64"/>
      <c r="AB1" s="3"/>
      <c r="AC1" s="22" t="s">
        <v>98</v>
      </c>
      <c r="AD1" s="50"/>
      <c r="AE1" s="51"/>
      <c r="AG1" s="51"/>
    </row>
    <row r="2" ht="16.5" thickBot="1"/>
    <row r="3" spans="6:37" ht="15.75">
      <c r="F3" s="68" t="s">
        <v>19</v>
      </c>
      <c r="G3" s="69"/>
      <c r="H3" s="12"/>
      <c r="I3" s="13"/>
      <c r="J3" s="13" t="s">
        <v>8</v>
      </c>
      <c r="K3" s="13"/>
      <c r="L3" s="13"/>
      <c r="M3" s="14"/>
      <c r="N3" s="10"/>
      <c r="O3" s="10"/>
      <c r="P3" s="15" t="s">
        <v>10</v>
      </c>
      <c r="Q3" s="10"/>
      <c r="R3" s="10"/>
      <c r="S3" s="10"/>
      <c r="T3" s="10"/>
      <c r="U3" s="10"/>
      <c r="V3" s="15" t="s">
        <v>4</v>
      </c>
      <c r="W3" s="10"/>
      <c r="X3" s="10"/>
      <c r="Y3" s="10"/>
      <c r="Z3" s="46" t="s">
        <v>12</v>
      </c>
      <c r="AA3" s="65"/>
      <c r="AB3" s="18" t="s">
        <v>87</v>
      </c>
      <c r="AC3" s="19"/>
      <c r="AD3" s="46" t="s">
        <v>13</v>
      </c>
      <c r="AE3" s="20"/>
      <c r="AF3" s="18" t="s">
        <v>95</v>
      </c>
      <c r="AG3" s="19"/>
      <c r="AH3" s="46">
        <v>0</v>
      </c>
      <c r="AI3" s="20"/>
      <c r="AJ3" s="18">
        <v>0</v>
      </c>
      <c r="AK3" s="19"/>
    </row>
    <row r="4" spans="1:37" ht="15.75">
      <c r="A4" s="29" t="s">
        <v>5</v>
      </c>
      <c r="B4" s="29" t="s">
        <v>0</v>
      </c>
      <c r="C4" s="29" t="s">
        <v>1</v>
      </c>
      <c r="D4" s="30" t="s">
        <v>11</v>
      </c>
      <c r="E4" s="31" t="s">
        <v>15</v>
      </c>
      <c r="F4" s="40" t="s">
        <v>75</v>
      </c>
      <c r="G4" s="41" t="s">
        <v>76</v>
      </c>
      <c r="H4" s="32">
        <v>1</v>
      </c>
      <c r="I4" s="32">
        <v>2</v>
      </c>
      <c r="J4" s="32">
        <v>3</v>
      </c>
      <c r="K4" s="32">
        <v>4</v>
      </c>
      <c r="L4" s="48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4">
        <v>5</v>
      </c>
      <c r="Y4" s="44">
        <v>6</v>
      </c>
      <c r="Z4" s="62" t="s">
        <v>8</v>
      </c>
      <c r="AA4" s="66" t="s">
        <v>4</v>
      </c>
      <c r="AB4" s="35" t="s">
        <v>8</v>
      </c>
      <c r="AC4" s="31" t="s">
        <v>4</v>
      </c>
      <c r="AD4" s="47" t="s">
        <v>8</v>
      </c>
      <c r="AE4" s="36" t="s">
        <v>4</v>
      </c>
      <c r="AF4" s="35" t="s">
        <v>8</v>
      </c>
      <c r="AG4" s="31" t="s">
        <v>4</v>
      </c>
      <c r="AH4" s="47" t="s">
        <v>8</v>
      </c>
      <c r="AI4" s="36" t="s">
        <v>4</v>
      </c>
      <c r="AJ4" s="35" t="s">
        <v>8</v>
      </c>
      <c r="AK4" s="31" t="s">
        <v>4</v>
      </c>
    </row>
    <row r="5" spans="1:37" ht="15.75">
      <c r="A5" s="21">
        <f aca="true" t="shared" si="0" ref="A5:A36">RANK(D5,$D$5:$D$164)</f>
        <v>1</v>
      </c>
      <c r="B5" s="9" t="s">
        <v>50</v>
      </c>
      <c r="C5" s="1" t="s">
        <v>2</v>
      </c>
      <c r="D5" s="53">
        <f aca="true" t="shared" si="1" ref="D5:D36">(150-G5)/1000+F5</f>
        <v>110.05807</v>
      </c>
      <c r="E5" s="21">
        <f aca="true" t="shared" si="2" ref="E5:E36">A5</f>
        <v>1</v>
      </c>
      <c r="F5" s="42">
        <f aca="true" t="shared" si="3" ref="F5:F36">LARGE((T5:Y5),1)+LARGE((T5:Y5),2)+LARGE((T5:Y5),3)</f>
        <v>110</v>
      </c>
      <c r="G5" s="43">
        <f aca="true" t="shared" si="4" ref="G5:G36">SUM(H5:K5)</f>
        <v>91.93</v>
      </c>
      <c r="H5" s="16">
        <f aca="true" t="shared" si="5" ref="H5:H36">MIN(N5:S5)</f>
        <v>29.59</v>
      </c>
      <c r="I5" s="16">
        <f aca="true" t="shared" si="6" ref="I5:I36">IF(COUNTIF(N5:S5,"=999")&lt;5,SMALL((N5:S5),2),0)</f>
        <v>30.66</v>
      </c>
      <c r="J5" s="16">
        <f aca="true" t="shared" si="7" ref="J5:J36">IF(COUNTIF(N5:S5,"=999")&lt;4,SMALL((N5:S5),3),0)</f>
        <v>31.68</v>
      </c>
      <c r="K5" s="16">
        <f aca="true" t="shared" si="8" ref="K5:K36">IF(COUNTIF(N5:S5,"=999")&lt;3,SMALL((N5:S5),4),0)</f>
        <v>0</v>
      </c>
      <c r="L5" s="16">
        <f aca="true" t="shared" si="9" ref="L5:L36">IF(COUNTIF(N5:S5,"=999")&lt;2,SMALL((N5:S5),5),0)</f>
        <v>0</v>
      </c>
      <c r="M5" s="16">
        <f aca="true" t="shared" si="10" ref="M5:M36">IF(COUNTIF(N5:S5,"=999")&lt;1,SMALL((N5:S5),5),0)</f>
        <v>0</v>
      </c>
      <c r="N5" s="16">
        <f aca="true" t="shared" si="11" ref="N5:N36">IF((Z5&gt;0),Z5,999)</f>
        <v>30.66</v>
      </c>
      <c r="O5" s="16">
        <f aca="true" t="shared" si="12" ref="O5:O36">IF((AB5&gt;0),AB5,999)</f>
        <v>31.68</v>
      </c>
      <c r="P5" s="16">
        <f aca="true" t="shared" si="13" ref="P5:P36">IF((AD5&gt;0),AD5,999)</f>
        <v>29.59</v>
      </c>
      <c r="Q5" s="16">
        <f aca="true" t="shared" si="14" ref="Q5:Q36">IF((AF5&gt;0),AF5,999)</f>
        <v>999</v>
      </c>
      <c r="R5" s="16">
        <f aca="true" t="shared" si="15" ref="R5:R36">IF((AH5&gt;0),AH5,999)</f>
        <v>999</v>
      </c>
      <c r="S5" s="16">
        <f aca="true" t="shared" si="16" ref="S5:S36">IF((AJ5&gt;0),AJ5,999)</f>
        <v>999</v>
      </c>
      <c r="T5" s="24">
        <f aca="true" t="shared" si="17" ref="T5:T36">AA5</f>
        <v>40</v>
      </c>
      <c r="U5" s="24">
        <f aca="true" t="shared" si="18" ref="U5:U36">AC5</f>
        <v>35</v>
      </c>
      <c r="V5" s="24">
        <f aca="true" t="shared" si="19" ref="V5:V36">AE5</f>
        <v>35</v>
      </c>
      <c r="W5" s="24">
        <f aca="true" t="shared" si="20" ref="W5:W36">AG5</f>
        <v>0</v>
      </c>
      <c r="X5" s="24">
        <f aca="true" t="shared" si="21" ref="X5:X36">AI5</f>
        <v>0</v>
      </c>
      <c r="Y5" s="45">
        <f aca="true" t="shared" si="22" ref="Y5:Y36">AK5</f>
        <v>0</v>
      </c>
      <c r="Z5" s="60">
        <v>30.66</v>
      </c>
      <c r="AA5" s="67">
        <v>40</v>
      </c>
      <c r="AB5" s="25">
        <v>31.68</v>
      </c>
      <c r="AC5" s="63">
        <v>35</v>
      </c>
      <c r="AD5" s="27">
        <v>29.59</v>
      </c>
      <c r="AE5" s="28">
        <v>35</v>
      </c>
      <c r="AF5" s="25"/>
      <c r="AG5" s="26"/>
      <c r="AH5" s="27"/>
      <c r="AI5" s="28"/>
      <c r="AJ5" s="25"/>
      <c r="AK5" s="63"/>
    </row>
    <row r="6" spans="1:37" ht="15.75">
      <c r="A6" s="21">
        <f t="shared" si="0"/>
        <v>2</v>
      </c>
      <c r="B6" s="59" t="s">
        <v>68</v>
      </c>
      <c r="C6" s="1" t="s">
        <v>6</v>
      </c>
      <c r="D6" s="23">
        <f t="shared" si="1"/>
        <v>85.01364</v>
      </c>
      <c r="E6" s="21">
        <f t="shared" si="2"/>
        <v>2</v>
      </c>
      <c r="F6" s="42">
        <f t="shared" si="3"/>
        <v>85</v>
      </c>
      <c r="G6" s="43">
        <f t="shared" si="4"/>
        <v>136.36</v>
      </c>
      <c r="H6" s="16">
        <f t="shared" si="5"/>
        <v>31.42</v>
      </c>
      <c r="I6" s="16">
        <f t="shared" si="6"/>
        <v>31.97</v>
      </c>
      <c r="J6" s="16">
        <f t="shared" si="7"/>
        <v>36.33</v>
      </c>
      <c r="K6" s="16">
        <f t="shared" si="8"/>
        <v>36.64</v>
      </c>
      <c r="L6" s="16">
        <f t="shared" si="9"/>
        <v>0</v>
      </c>
      <c r="M6" s="16">
        <f t="shared" si="10"/>
        <v>0</v>
      </c>
      <c r="N6" s="16">
        <f t="shared" si="11"/>
        <v>36.33</v>
      </c>
      <c r="O6" s="16">
        <f t="shared" si="12"/>
        <v>31.97</v>
      </c>
      <c r="P6" s="16">
        <f t="shared" si="13"/>
        <v>31.42</v>
      </c>
      <c r="Q6" s="16">
        <f t="shared" si="14"/>
        <v>36.64</v>
      </c>
      <c r="R6" s="16">
        <f t="shared" si="15"/>
        <v>999</v>
      </c>
      <c r="S6" s="16">
        <f t="shared" si="16"/>
        <v>999</v>
      </c>
      <c r="T6" s="24">
        <f t="shared" si="17"/>
        <v>20</v>
      </c>
      <c r="U6" s="24">
        <f t="shared" si="18"/>
        <v>32</v>
      </c>
      <c r="V6" s="24">
        <f t="shared" si="19"/>
        <v>24</v>
      </c>
      <c r="W6" s="24">
        <f t="shared" si="20"/>
        <v>29</v>
      </c>
      <c r="X6" s="24">
        <f t="shared" si="21"/>
        <v>0</v>
      </c>
      <c r="Y6" s="45">
        <f t="shared" si="22"/>
        <v>0</v>
      </c>
      <c r="Z6" s="60">
        <v>36.33</v>
      </c>
      <c r="AA6" s="67">
        <v>20</v>
      </c>
      <c r="AB6" s="25">
        <v>31.97</v>
      </c>
      <c r="AC6" s="63">
        <v>32</v>
      </c>
      <c r="AD6" s="27">
        <v>31.42</v>
      </c>
      <c r="AE6" s="28">
        <v>24</v>
      </c>
      <c r="AF6" s="25">
        <v>36.64</v>
      </c>
      <c r="AG6" s="26">
        <v>29</v>
      </c>
      <c r="AH6" s="27"/>
      <c r="AI6" s="28"/>
      <c r="AJ6" s="25"/>
      <c r="AK6" s="63"/>
    </row>
    <row r="7" spans="1:41" ht="15.75">
      <c r="A7" s="21">
        <f t="shared" si="0"/>
        <v>3</v>
      </c>
      <c r="B7" s="59" t="s">
        <v>29</v>
      </c>
      <c r="C7" s="49" t="s">
        <v>7</v>
      </c>
      <c r="D7" s="53">
        <f t="shared" si="1"/>
        <v>82.05014</v>
      </c>
      <c r="E7" s="21">
        <f t="shared" si="2"/>
        <v>3</v>
      </c>
      <c r="F7" s="42">
        <f t="shared" si="3"/>
        <v>82</v>
      </c>
      <c r="G7" s="43">
        <f t="shared" si="4"/>
        <v>99.86</v>
      </c>
      <c r="H7" s="16">
        <f t="shared" si="5"/>
        <v>30.81</v>
      </c>
      <c r="I7" s="16">
        <f t="shared" si="6"/>
        <v>30.99</v>
      </c>
      <c r="J7" s="16">
        <f t="shared" si="7"/>
        <v>38.06</v>
      </c>
      <c r="K7" s="16">
        <f t="shared" si="8"/>
        <v>0</v>
      </c>
      <c r="L7" s="16">
        <f t="shared" si="9"/>
        <v>0</v>
      </c>
      <c r="M7" s="16">
        <f t="shared" si="10"/>
        <v>0</v>
      </c>
      <c r="N7" s="16">
        <f t="shared" si="11"/>
        <v>30.81</v>
      </c>
      <c r="O7" s="16">
        <f t="shared" si="12"/>
        <v>38.06</v>
      </c>
      <c r="P7" s="16">
        <f t="shared" si="13"/>
        <v>30.99</v>
      </c>
      <c r="Q7" s="16">
        <f t="shared" si="14"/>
        <v>999</v>
      </c>
      <c r="R7" s="16">
        <f t="shared" si="15"/>
        <v>999</v>
      </c>
      <c r="S7" s="16">
        <f t="shared" si="16"/>
        <v>999</v>
      </c>
      <c r="T7" s="24">
        <f t="shared" si="17"/>
        <v>35</v>
      </c>
      <c r="U7" s="24">
        <f t="shared" si="18"/>
        <v>18</v>
      </c>
      <c r="V7" s="24">
        <f t="shared" si="19"/>
        <v>29</v>
      </c>
      <c r="W7" s="24">
        <f t="shared" si="20"/>
        <v>0</v>
      </c>
      <c r="X7" s="24">
        <f t="shared" si="21"/>
        <v>0</v>
      </c>
      <c r="Y7" s="45">
        <f t="shared" si="22"/>
        <v>0</v>
      </c>
      <c r="Z7" s="60">
        <v>30.81</v>
      </c>
      <c r="AA7" s="67">
        <v>35</v>
      </c>
      <c r="AB7" s="25">
        <v>38.06</v>
      </c>
      <c r="AC7" s="63">
        <v>18</v>
      </c>
      <c r="AD7" s="27">
        <v>30.99</v>
      </c>
      <c r="AE7" s="28">
        <v>29</v>
      </c>
      <c r="AF7" s="25"/>
      <c r="AG7" s="26"/>
      <c r="AH7" s="27"/>
      <c r="AI7" s="28"/>
      <c r="AJ7" s="25"/>
      <c r="AK7" s="63"/>
      <c r="AO7"/>
    </row>
    <row r="8" spans="1:37" ht="15.75">
      <c r="A8" s="21">
        <f t="shared" si="0"/>
        <v>4</v>
      </c>
      <c r="B8" s="1" t="s">
        <v>40</v>
      </c>
      <c r="C8" s="58" t="s">
        <v>17</v>
      </c>
      <c r="D8" s="23">
        <f t="shared" si="1"/>
        <v>77.0488</v>
      </c>
      <c r="E8" s="21">
        <f t="shared" si="2"/>
        <v>4</v>
      </c>
      <c r="F8" s="42">
        <f t="shared" si="3"/>
        <v>77</v>
      </c>
      <c r="G8" s="43">
        <f t="shared" si="4"/>
        <v>101.2</v>
      </c>
      <c r="H8" s="16">
        <f t="shared" si="5"/>
        <v>32.76</v>
      </c>
      <c r="I8" s="16">
        <f t="shared" si="6"/>
        <v>33.39</v>
      </c>
      <c r="J8" s="16">
        <f t="shared" si="7"/>
        <v>35.05</v>
      </c>
      <c r="K8" s="16">
        <f t="shared" si="8"/>
        <v>0</v>
      </c>
      <c r="L8" s="16">
        <f t="shared" si="9"/>
        <v>0</v>
      </c>
      <c r="M8" s="16">
        <f t="shared" si="10"/>
        <v>0</v>
      </c>
      <c r="N8" s="16">
        <f t="shared" si="11"/>
        <v>999</v>
      </c>
      <c r="O8" s="16">
        <f t="shared" si="12"/>
        <v>32.76</v>
      </c>
      <c r="P8" s="16">
        <f t="shared" si="13"/>
        <v>35.05</v>
      </c>
      <c r="Q8" s="16">
        <f t="shared" si="14"/>
        <v>33.39</v>
      </c>
      <c r="R8" s="16">
        <f t="shared" si="15"/>
        <v>999</v>
      </c>
      <c r="S8" s="16">
        <f t="shared" si="16"/>
        <v>999</v>
      </c>
      <c r="T8" s="24">
        <f t="shared" si="17"/>
        <v>0</v>
      </c>
      <c r="U8" s="24">
        <f t="shared" si="18"/>
        <v>27</v>
      </c>
      <c r="V8" s="24">
        <f t="shared" si="19"/>
        <v>15</v>
      </c>
      <c r="W8" s="24">
        <f t="shared" si="20"/>
        <v>35</v>
      </c>
      <c r="X8" s="24">
        <f t="shared" si="21"/>
        <v>0</v>
      </c>
      <c r="Y8" s="45">
        <f t="shared" si="22"/>
        <v>0</v>
      </c>
      <c r="Z8" s="60"/>
      <c r="AA8" s="67"/>
      <c r="AB8" s="25">
        <v>32.76</v>
      </c>
      <c r="AC8" s="63">
        <v>27</v>
      </c>
      <c r="AD8" s="27">
        <v>35.05</v>
      </c>
      <c r="AE8" s="28">
        <v>15</v>
      </c>
      <c r="AF8" s="25">
        <v>33.39</v>
      </c>
      <c r="AG8" s="26">
        <v>35</v>
      </c>
      <c r="AH8" s="27"/>
      <c r="AI8" s="28"/>
      <c r="AJ8" s="25"/>
      <c r="AK8" s="63"/>
    </row>
    <row r="9" spans="1:37" ht="15.75">
      <c r="A9" s="21">
        <f t="shared" si="0"/>
        <v>5</v>
      </c>
      <c r="B9" s="59" t="s">
        <v>71</v>
      </c>
      <c r="C9" s="49" t="s">
        <v>2</v>
      </c>
      <c r="D9" s="23">
        <f t="shared" si="1"/>
        <v>71.05101</v>
      </c>
      <c r="E9" s="21">
        <f t="shared" si="2"/>
        <v>5</v>
      </c>
      <c r="F9" s="42">
        <f t="shared" si="3"/>
        <v>71</v>
      </c>
      <c r="G9" s="43">
        <f t="shared" si="4"/>
        <v>98.99000000000001</v>
      </c>
      <c r="H9" s="16">
        <f t="shared" si="5"/>
        <v>31.68</v>
      </c>
      <c r="I9" s="16">
        <f t="shared" si="6"/>
        <v>33.5</v>
      </c>
      <c r="J9" s="16">
        <f t="shared" si="7"/>
        <v>33.81</v>
      </c>
      <c r="K9" s="16">
        <f t="shared" si="8"/>
        <v>0</v>
      </c>
      <c r="L9" s="16">
        <f t="shared" si="9"/>
        <v>0</v>
      </c>
      <c r="M9" s="16">
        <f t="shared" si="10"/>
        <v>0</v>
      </c>
      <c r="N9" s="16">
        <f t="shared" si="11"/>
        <v>33.5</v>
      </c>
      <c r="O9" s="16">
        <f t="shared" si="12"/>
        <v>33.81</v>
      </c>
      <c r="P9" s="16">
        <f t="shared" si="13"/>
        <v>31.68</v>
      </c>
      <c r="Q9" s="16">
        <f t="shared" si="14"/>
        <v>999</v>
      </c>
      <c r="R9" s="16">
        <f t="shared" si="15"/>
        <v>999</v>
      </c>
      <c r="S9" s="16">
        <f t="shared" si="16"/>
        <v>999</v>
      </c>
      <c r="T9" s="24">
        <f t="shared" si="17"/>
        <v>24</v>
      </c>
      <c r="U9" s="24">
        <f t="shared" si="18"/>
        <v>24</v>
      </c>
      <c r="V9" s="24">
        <f t="shared" si="19"/>
        <v>23</v>
      </c>
      <c r="W9" s="24">
        <f t="shared" si="20"/>
        <v>0</v>
      </c>
      <c r="X9" s="24">
        <f t="shared" si="21"/>
        <v>0</v>
      </c>
      <c r="Y9" s="45">
        <f t="shared" si="22"/>
        <v>0</v>
      </c>
      <c r="Z9" s="60">
        <v>33.5</v>
      </c>
      <c r="AA9" s="67">
        <v>24</v>
      </c>
      <c r="AB9" s="25">
        <v>33.81</v>
      </c>
      <c r="AC9" s="63">
        <v>24</v>
      </c>
      <c r="AD9" s="27">
        <v>31.68</v>
      </c>
      <c r="AE9" s="28">
        <v>23</v>
      </c>
      <c r="AF9" s="25"/>
      <c r="AG9" s="26"/>
      <c r="AH9" s="27"/>
      <c r="AI9" s="28"/>
      <c r="AJ9" s="25"/>
      <c r="AK9" s="63"/>
    </row>
    <row r="10" spans="1:37" ht="15.75">
      <c r="A10" s="21">
        <f t="shared" si="0"/>
        <v>6</v>
      </c>
      <c r="B10" s="59" t="s">
        <v>20</v>
      </c>
      <c r="C10" s="49" t="s">
        <v>6</v>
      </c>
      <c r="D10" s="23">
        <f t="shared" si="1"/>
        <v>65.03976</v>
      </c>
      <c r="E10" s="21">
        <f t="shared" si="2"/>
        <v>6</v>
      </c>
      <c r="F10" s="42">
        <f t="shared" si="3"/>
        <v>65</v>
      </c>
      <c r="G10" s="43">
        <f t="shared" si="4"/>
        <v>110.24</v>
      </c>
      <c r="H10" s="16">
        <f t="shared" si="5"/>
        <v>31.23</v>
      </c>
      <c r="I10" s="16">
        <f t="shared" si="6"/>
        <v>32.54</v>
      </c>
      <c r="J10" s="16">
        <f t="shared" si="7"/>
        <v>46.47</v>
      </c>
      <c r="K10" s="16">
        <f t="shared" si="8"/>
        <v>0</v>
      </c>
      <c r="L10" s="16">
        <f t="shared" si="9"/>
        <v>0</v>
      </c>
      <c r="M10" s="16">
        <f t="shared" si="10"/>
        <v>0</v>
      </c>
      <c r="N10" s="16">
        <f t="shared" si="11"/>
        <v>32.54</v>
      </c>
      <c r="O10" s="16">
        <f t="shared" si="12"/>
        <v>46.47</v>
      </c>
      <c r="P10" s="16">
        <f t="shared" si="13"/>
        <v>31.23</v>
      </c>
      <c r="Q10" s="16">
        <f t="shared" si="14"/>
        <v>999</v>
      </c>
      <c r="R10" s="16">
        <f t="shared" si="15"/>
        <v>999</v>
      </c>
      <c r="S10" s="16">
        <f t="shared" si="16"/>
        <v>999</v>
      </c>
      <c r="T10" s="24">
        <f t="shared" si="17"/>
        <v>27</v>
      </c>
      <c r="U10" s="24">
        <f t="shared" si="18"/>
        <v>11</v>
      </c>
      <c r="V10" s="24">
        <f t="shared" si="19"/>
        <v>27</v>
      </c>
      <c r="W10" s="24">
        <f t="shared" si="20"/>
        <v>0</v>
      </c>
      <c r="X10" s="24">
        <f t="shared" si="21"/>
        <v>0</v>
      </c>
      <c r="Y10" s="45">
        <f t="shared" si="22"/>
        <v>0</v>
      </c>
      <c r="Z10" s="60">
        <v>32.54</v>
      </c>
      <c r="AA10" s="67">
        <v>27</v>
      </c>
      <c r="AB10" s="25">
        <v>46.47</v>
      </c>
      <c r="AC10" s="63">
        <v>11</v>
      </c>
      <c r="AD10" s="27">
        <v>31.23</v>
      </c>
      <c r="AE10" s="28">
        <v>27</v>
      </c>
      <c r="AF10" s="25"/>
      <c r="AG10" s="26"/>
      <c r="AH10" s="27"/>
      <c r="AI10" s="28"/>
      <c r="AJ10" s="25"/>
      <c r="AK10" s="63"/>
    </row>
    <row r="11" spans="1:40" ht="15.75">
      <c r="A11" s="21">
        <f t="shared" si="0"/>
        <v>7</v>
      </c>
      <c r="B11" s="59" t="s">
        <v>30</v>
      </c>
      <c r="C11" s="49" t="s">
        <v>17</v>
      </c>
      <c r="D11" s="23">
        <f t="shared" si="1"/>
        <v>62.0844</v>
      </c>
      <c r="E11" s="21">
        <f t="shared" si="2"/>
        <v>7</v>
      </c>
      <c r="F11" s="42">
        <f t="shared" si="3"/>
        <v>62</v>
      </c>
      <c r="G11" s="43">
        <f t="shared" si="4"/>
        <v>65.6</v>
      </c>
      <c r="H11" s="16">
        <f t="shared" si="5"/>
        <v>32.76</v>
      </c>
      <c r="I11" s="16">
        <f t="shared" si="6"/>
        <v>32.84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6">
        <f t="shared" si="10"/>
        <v>0</v>
      </c>
      <c r="N11" s="16">
        <f t="shared" si="11"/>
        <v>999</v>
      </c>
      <c r="O11" s="16">
        <f t="shared" si="12"/>
        <v>999</v>
      </c>
      <c r="P11" s="16">
        <f t="shared" si="13"/>
        <v>32.84</v>
      </c>
      <c r="Q11" s="16">
        <f t="shared" si="14"/>
        <v>32.76</v>
      </c>
      <c r="R11" s="16">
        <f t="shared" si="15"/>
        <v>999</v>
      </c>
      <c r="S11" s="16">
        <f t="shared" si="16"/>
        <v>999</v>
      </c>
      <c r="T11" s="24">
        <f t="shared" si="17"/>
        <v>0</v>
      </c>
      <c r="U11" s="24">
        <f t="shared" si="18"/>
        <v>0</v>
      </c>
      <c r="V11" s="24">
        <f t="shared" si="19"/>
        <v>22</v>
      </c>
      <c r="W11" s="24">
        <f t="shared" si="20"/>
        <v>40</v>
      </c>
      <c r="X11" s="24">
        <f t="shared" si="21"/>
        <v>0</v>
      </c>
      <c r="Y11" s="45">
        <f t="shared" si="22"/>
        <v>0</v>
      </c>
      <c r="Z11" s="60"/>
      <c r="AA11" s="67"/>
      <c r="AB11" s="25"/>
      <c r="AC11" s="63"/>
      <c r="AD11" s="27">
        <v>32.84</v>
      </c>
      <c r="AE11" s="28">
        <v>22</v>
      </c>
      <c r="AF11" s="25">
        <v>32.76</v>
      </c>
      <c r="AG11" s="26">
        <v>40</v>
      </c>
      <c r="AH11" s="27"/>
      <c r="AI11" s="28"/>
      <c r="AJ11" s="25"/>
      <c r="AK11" s="63"/>
      <c r="AN11"/>
    </row>
    <row r="12" spans="1:37" ht="15.75">
      <c r="A12" s="21">
        <f t="shared" si="0"/>
        <v>8</v>
      </c>
      <c r="B12" s="9" t="s">
        <v>41</v>
      </c>
      <c r="C12" s="9" t="s">
        <v>7</v>
      </c>
      <c r="D12" s="53">
        <f t="shared" si="1"/>
        <v>60.0858</v>
      </c>
      <c r="E12" s="21">
        <f t="shared" si="2"/>
        <v>8</v>
      </c>
      <c r="F12" s="42">
        <f t="shared" si="3"/>
        <v>60</v>
      </c>
      <c r="G12" s="43">
        <f t="shared" si="4"/>
        <v>64.2</v>
      </c>
      <c r="H12" s="16">
        <f t="shared" si="5"/>
        <v>29.05</v>
      </c>
      <c r="I12" s="16">
        <f t="shared" si="6"/>
        <v>35.15</v>
      </c>
      <c r="J12" s="16">
        <f t="shared" si="7"/>
        <v>0</v>
      </c>
      <c r="K12" s="16">
        <f t="shared" si="8"/>
        <v>0</v>
      </c>
      <c r="L12" s="16">
        <f t="shared" si="9"/>
        <v>0</v>
      </c>
      <c r="M12" s="16">
        <f t="shared" si="10"/>
        <v>0</v>
      </c>
      <c r="N12" s="16">
        <f t="shared" si="11"/>
        <v>999</v>
      </c>
      <c r="O12" s="16">
        <f t="shared" si="12"/>
        <v>35.15</v>
      </c>
      <c r="P12" s="16">
        <f t="shared" si="13"/>
        <v>29.05</v>
      </c>
      <c r="Q12" s="16">
        <f t="shared" si="14"/>
        <v>999</v>
      </c>
      <c r="R12" s="16">
        <f t="shared" si="15"/>
        <v>999</v>
      </c>
      <c r="S12" s="16">
        <f t="shared" si="16"/>
        <v>999</v>
      </c>
      <c r="T12" s="24">
        <f t="shared" si="17"/>
        <v>0</v>
      </c>
      <c r="U12" s="24">
        <f t="shared" si="18"/>
        <v>20</v>
      </c>
      <c r="V12" s="24">
        <f t="shared" si="19"/>
        <v>40</v>
      </c>
      <c r="W12" s="24">
        <f t="shared" si="20"/>
        <v>0</v>
      </c>
      <c r="X12" s="24">
        <f t="shared" si="21"/>
        <v>0</v>
      </c>
      <c r="Y12" s="45">
        <f t="shared" si="22"/>
        <v>0</v>
      </c>
      <c r="Z12" s="60"/>
      <c r="AA12" s="67"/>
      <c r="AB12" s="25">
        <v>35.15</v>
      </c>
      <c r="AC12" s="63">
        <v>20</v>
      </c>
      <c r="AD12" s="27">
        <v>29.05</v>
      </c>
      <c r="AE12" s="28">
        <v>40</v>
      </c>
      <c r="AF12" s="25"/>
      <c r="AG12" s="26"/>
      <c r="AH12" s="27"/>
      <c r="AI12" s="28"/>
      <c r="AJ12" s="25"/>
      <c r="AK12" s="63"/>
    </row>
    <row r="13" spans="1:37" ht="15.75">
      <c r="A13" s="21">
        <f t="shared" si="0"/>
        <v>9</v>
      </c>
      <c r="B13" s="49" t="s">
        <v>27</v>
      </c>
      <c r="C13" s="1" t="s">
        <v>7</v>
      </c>
      <c r="D13" s="23">
        <f t="shared" si="1"/>
        <v>50.08048</v>
      </c>
      <c r="E13" s="21">
        <f t="shared" si="2"/>
        <v>9</v>
      </c>
      <c r="F13" s="42">
        <f t="shared" si="3"/>
        <v>50</v>
      </c>
      <c r="G13" s="43">
        <f t="shared" si="4"/>
        <v>69.52000000000001</v>
      </c>
      <c r="H13" s="16">
        <f t="shared" si="5"/>
        <v>31.03</v>
      </c>
      <c r="I13" s="16">
        <f t="shared" si="6"/>
        <v>38.49</v>
      </c>
      <c r="J13" s="16">
        <f t="shared" si="7"/>
        <v>0</v>
      </c>
      <c r="K13" s="16">
        <f t="shared" si="8"/>
        <v>0</v>
      </c>
      <c r="L13" s="16">
        <f t="shared" si="9"/>
        <v>0</v>
      </c>
      <c r="M13" s="16">
        <f t="shared" si="10"/>
        <v>0</v>
      </c>
      <c r="N13" s="16">
        <f t="shared" si="11"/>
        <v>999</v>
      </c>
      <c r="O13" s="16">
        <f t="shared" si="12"/>
        <v>31.03</v>
      </c>
      <c r="P13" s="16">
        <f t="shared" si="13"/>
        <v>38.49</v>
      </c>
      <c r="Q13" s="16">
        <f t="shared" si="14"/>
        <v>999</v>
      </c>
      <c r="R13" s="16">
        <f t="shared" si="15"/>
        <v>999</v>
      </c>
      <c r="S13" s="16">
        <f t="shared" si="16"/>
        <v>999</v>
      </c>
      <c r="T13" s="24">
        <f t="shared" si="17"/>
        <v>0</v>
      </c>
      <c r="U13" s="24">
        <f t="shared" si="18"/>
        <v>40</v>
      </c>
      <c r="V13" s="24">
        <f t="shared" si="19"/>
        <v>10</v>
      </c>
      <c r="W13" s="24">
        <f t="shared" si="20"/>
        <v>0</v>
      </c>
      <c r="X13" s="24">
        <f t="shared" si="21"/>
        <v>0</v>
      </c>
      <c r="Y13" s="45">
        <f t="shared" si="22"/>
        <v>0</v>
      </c>
      <c r="Z13" s="60"/>
      <c r="AA13" s="67"/>
      <c r="AB13" s="25">
        <v>31.03</v>
      </c>
      <c r="AC13" s="63">
        <v>40</v>
      </c>
      <c r="AD13" s="27">
        <v>38.49</v>
      </c>
      <c r="AE13" s="28">
        <v>10</v>
      </c>
      <c r="AF13" s="25"/>
      <c r="AG13" s="26"/>
      <c r="AH13" s="27"/>
      <c r="AI13" s="28"/>
      <c r="AJ13" s="25"/>
      <c r="AK13" s="63"/>
    </row>
    <row r="14" spans="1:37" ht="15.75">
      <c r="A14" s="21">
        <f t="shared" si="0"/>
        <v>10</v>
      </c>
      <c r="B14" s="9" t="s">
        <v>58</v>
      </c>
      <c r="C14" s="58" t="s">
        <v>57</v>
      </c>
      <c r="D14" s="53">
        <f t="shared" si="1"/>
        <v>47.08456</v>
      </c>
      <c r="E14" s="21">
        <f t="shared" si="2"/>
        <v>10</v>
      </c>
      <c r="F14" s="42">
        <f t="shared" si="3"/>
        <v>47</v>
      </c>
      <c r="G14" s="43">
        <f t="shared" si="4"/>
        <v>65.44</v>
      </c>
      <c r="H14" s="16">
        <f t="shared" si="5"/>
        <v>31.26</v>
      </c>
      <c r="I14" s="16">
        <f t="shared" si="6"/>
        <v>34.18</v>
      </c>
      <c r="J14" s="16">
        <f t="shared" si="7"/>
        <v>0</v>
      </c>
      <c r="K14" s="16">
        <f t="shared" si="8"/>
        <v>0</v>
      </c>
      <c r="L14" s="16">
        <f t="shared" si="9"/>
        <v>0</v>
      </c>
      <c r="M14" s="16">
        <f t="shared" si="10"/>
        <v>0</v>
      </c>
      <c r="N14" s="16">
        <f t="shared" si="11"/>
        <v>34.18</v>
      </c>
      <c r="O14" s="16">
        <f t="shared" si="12"/>
        <v>999</v>
      </c>
      <c r="P14" s="16">
        <f t="shared" si="13"/>
        <v>31.26</v>
      </c>
      <c r="Q14" s="16">
        <f t="shared" si="14"/>
        <v>999</v>
      </c>
      <c r="R14" s="16">
        <f t="shared" si="15"/>
        <v>999</v>
      </c>
      <c r="S14" s="16">
        <f t="shared" si="16"/>
        <v>999</v>
      </c>
      <c r="T14" s="24">
        <f t="shared" si="17"/>
        <v>22</v>
      </c>
      <c r="U14" s="24">
        <f t="shared" si="18"/>
        <v>0</v>
      </c>
      <c r="V14" s="24">
        <f t="shared" si="19"/>
        <v>25</v>
      </c>
      <c r="W14" s="24">
        <f t="shared" si="20"/>
        <v>0</v>
      </c>
      <c r="X14" s="24">
        <f t="shared" si="21"/>
        <v>0</v>
      </c>
      <c r="Y14" s="45">
        <f t="shared" si="22"/>
        <v>0</v>
      </c>
      <c r="Z14" s="60">
        <v>34.18</v>
      </c>
      <c r="AA14" s="67">
        <v>22</v>
      </c>
      <c r="AB14" s="25"/>
      <c r="AC14" s="63"/>
      <c r="AD14" s="27">
        <v>31.26</v>
      </c>
      <c r="AE14" s="28">
        <v>25</v>
      </c>
      <c r="AF14" s="25"/>
      <c r="AG14" s="26"/>
      <c r="AH14" s="27"/>
      <c r="AI14" s="28"/>
      <c r="AJ14" s="25"/>
      <c r="AK14" s="63"/>
    </row>
    <row r="15" spans="1:37" ht="15.75">
      <c r="A15" s="21">
        <f t="shared" si="0"/>
        <v>12</v>
      </c>
      <c r="B15" s="1" t="s">
        <v>83</v>
      </c>
      <c r="C15" s="58" t="s">
        <v>84</v>
      </c>
      <c r="D15" s="23">
        <f t="shared" si="1"/>
        <v>44.0734</v>
      </c>
      <c r="E15" s="21">
        <f t="shared" si="2"/>
        <v>12</v>
      </c>
      <c r="F15" s="42">
        <f t="shared" si="3"/>
        <v>44</v>
      </c>
      <c r="G15" s="43">
        <f t="shared" si="4"/>
        <v>76.6</v>
      </c>
      <c r="H15" s="16">
        <f t="shared" si="5"/>
        <v>36.35</v>
      </c>
      <c r="I15" s="16">
        <f t="shared" si="6"/>
        <v>40.25</v>
      </c>
      <c r="J15" s="16">
        <f t="shared" si="7"/>
        <v>0</v>
      </c>
      <c r="K15" s="16">
        <f t="shared" si="8"/>
        <v>0</v>
      </c>
      <c r="L15" s="16">
        <f t="shared" si="9"/>
        <v>0</v>
      </c>
      <c r="M15" s="16">
        <f t="shared" si="10"/>
        <v>0</v>
      </c>
      <c r="N15" s="16">
        <f t="shared" si="11"/>
        <v>40.25</v>
      </c>
      <c r="O15" s="16">
        <f t="shared" si="12"/>
        <v>999</v>
      </c>
      <c r="P15" s="16">
        <f t="shared" si="13"/>
        <v>999</v>
      </c>
      <c r="Q15" s="16">
        <f t="shared" si="14"/>
        <v>36.35</v>
      </c>
      <c r="R15" s="16">
        <f t="shared" si="15"/>
        <v>999</v>
      </c>
      <c r="S15" s="16">
        <f t="shared" si="16"/>
        <v>999</v>
      </c>
      <c r="T15" s="24">
        <f t="shared" si="17"/>
        <v>12</v>
      </c>
      <c r="U15" s="24">
        <f t="shared" si="18"/>
        <v>0</v>
      </c>
      <c r="V15" s="24">
        <f t="shared" si="19"/>
        <v>0</v>
      </c>
      <c r="W15" s="24">
        <f t="shared" si="20"/>
        <v>32</v>
      </c>
      <c r="X15" s="24">
        <f t="shared" si="21"/>
        <v>0</v>
      </c>
      <c r="Y15" s="45">
        <f t="shared" si="22"/>
        <v>0</v>
      </c>
      <c r="Z15" s="60">
        <v>40.25</v>
      </c>
      <c r="AA15" s="67">
        <v>12</v>
      </c>
      <c r="AB15" s="25"/>
      <c r="AC15" s="63"/>
      <c r="AD15" s="27"/>
      <c r="AE15" s="28"/>
      <c r="AF15" s="25">
        <v>36.35</v>
      </c>
      <c r="AG15" s="26">
        <v>32</v>
      </c>
      <c r="AH15" s="27"/>
      <c r="AI15" s="28"/>
      <c r="AJ15" s="25"/>
      <c r="AK15" s="63"/>
    </row>
    <row r="16" spans="1:37" ht="15.75">
      <c r="A16" s="21">
        <f t="shared" si="0"/>
        <v>11</v>
      </c>
      <c r="B16" s="59" t="s">
        <v>31</v>
      </c>
      <c r="C16" s="58" t="s">
        <v>3</v>
      </c>
      <c r="D16" s="23">
        <f t="shared" si="1"/>
        <v>44.08324</v>
      </c>
      <c r="E16" s="21">
        <f t="shared" si="2"/>
        <v>11</v>
      </c>
      <c r="F16" s="42">
        <f t="shared" si="3"/>
        <v>44</v>
      </c>
      <c r="G16" s="43">
        <f t="shared" si="4"/>
        <v>66.75999999999999</v>
      </c>
      <c r="H16" s="16">
        <f t="shared" si="5"/>
        <v>32.79</v>
      </c>
      <c r="I16" s="16">
        <f t="shared" si="6"/>
        <v>33.97</v>
      </c>
      <c r="J16" s="16">
        <f t="shared" si="7"/>
        <v>0</v>
      </c>
      <c r="K16" s="16">
        <f t="shared" si="8"/>
        <v>0</v>
      </c>
      <c r="L16" s="16">
        <f t="shared" si="9"/>
        <v>0</v>
      </c>
      <c r="M16" s="16">
        <f t="shared" si="10"/>
        <v>0</v>
      </c>
      <c r="N16" s="16">
        <f t="shared" si="11"/>
        <v>999</v>
      </c>
      <c r="O16" s="16">
        <f t="shared" si="12"/>
        <v>32.79</v>
      </c>
      <c r="P16" s="16">
        <f t="shared" si="13"/>
        <v>33.97</v>
      </c>
      <c r="Q16" s="16">
        <f t="shared" si="14"/>
        <v>999</v>
      </c>
      <c r="R16" s="16">
        <f t="shared" si="15"/>
        <v>999</v>
      </c>
      <c r="S16" s="16">
        <f t="shared" si="16"/>
        <v>999</v>
      </c>
      <c r="T16" s="24">
        <f t="shared" si="17"/>
        <v>0</v>
      </c>
      <c r="U16" s="24">
        <f t="shared" si="18"/>
        <v>25</v>
      </c>
      <c r="V16" s="24">
        <f t="shared" si="19"/>
        <v>19</v>
      </c>
      <c r="W16" s="24">
        <f t="shared" si="20"/>
        <v>0</v>
      </c>
      <c r="X16" s="24">
        <f t="shared" si="21"/>
        <v>0</v>
      </c>
      <c r="Y16" s="45">
        <f t="shared" si="22"/>
        <v>0</v>
      </c>
      <c r="Z16" s="60"/>
      <c r="AA16" s="67"/>
      <c r="AB16" s="25">
        <v>32.79</v>
      </c>
      <c r="AC16" s="63">
        <v>25</v>
      </c>
      <c r="AD16" s="27">
        <v>33.97</v>
      </c>
      <c r="AE16" s="28">
        <v>19</v>
      </c>
      <c r="AF16" s="25"/>
      <c r="AG16" s="26"/>
      <c r="AH16" s="27"/>
      <c r="AI16" s="28"/>
      <c r="AJ16" s="25"/>
      <c r="AK16" s="63"/>
    </row>
    <row r="17" spans="1:37" ht="15.75">
      <c r="A17" s="21">
        <f t="shared" si="0"/>
        <v>13</v>
      </c>
      <c r="B17" s="49" t="s">
        <v>64</v>
      </c>
      <c r="C17" s="49" t="s">
        <v>35</v>
      </c>
      <c r="D17" s="23">
        <f t="shared" si="1"/>
        <v>42.03184</v>
      </c>
      <c r="E17" s="21">
        <f t="shared" si="2"/>
        <v>13</v>
      </c>
      <c r="F17" s="42">
        <f t="shared" si="3"/>
        <v>42</v>
      </c>
      <c r="G17" s="43">
        <f t="shared" si="4"/>
        <v>118.16</v>
      </c>
      <c r="H17" s="16">
        <f t="shared" si="5"/>
        <v>37.07</v>
      </c>
      <c r="I17" s="16">
        <f t="shared" si="6"/>
        <v>40.49</v>
      </c>
      <c r="J17" s="16">
        <f t="shared" si="7"/>
        <v>40.6</v>
      </c>
      <c r="K17" s="16">
        <f t="shared" si="8"/>
        <v>0</v>
      </c>
      <c r="L17" s="16">
        <f t="shared" si="9"/>
        <v>0</v>
      </c>
      <c r="M17" s="16">
        <f t="shared" si="10"/>
        <v>0</v>
      </c>
      <c r="N17" s="16">
        <f t="shared" si="11"/>
        <v>999</v>
      </c>
      <c r="O17" s="16">
        <f t="shared" si="12"/>
        <v>40.6</v>
      </c>
      <c r="P17" s="16">
        <f t="shared" si="13"/>
        <v>40.49</v>
      </c>
      <c r="Q17" s="16">
        <f t="shared" si="14"/>
        <v>37.07</v>
      </c>
      <c r="R17" s="16">
        <f t="shared" si="15"/>
        <v>999</v>
      </c>
      <c r="S17" s="16">
        <f t="shared" si="16"/>
        <v>999</v>
      </c>
      <c r="T17" s="24">
        <f t="shared" si="17"/>
        <v>0</v>
      </c>
      <c r="U17" s="24">
        <f t="shared" si="18"/>
        <v>14</v>
      </c>
      <c r="V17" s="24">
        <f t="shared" si="19"/>
        <v>3</v>
      </c>
      <c r="W17" s="24">
        <f t="shared" si="20"/>
        <v>25</v>
      </c>
      <c r="X17" s="24">
        <f t="shared" si="21"/>
        <v>0</v>
      </c>
      <c r="Y17" s="45">
        <f t="shared" si="22"/>
        <v>0</v>
      </c>
      <c r="Z17" s="60"/>
      <c r="AA17" s="67"/>
      <c r="AB17" s="25">
        <v>40.6</v>
      </c>
      <c r="AC17" s="63">
        <v>14</v>
      </c>
      <c r="AD17" s="27">
        <v>40.49</v>
      </c>
      <c r="AE17" s="28">
        <v>3</v>
      </c>
      <c r="AF17" s="25">
        <v>37.07</v>
      </c>
      <c r="AG17" s="26">
        <v>25</v>
      </c>
      <c r="AH17" s="27"/>
      <c r="AI17" s="28"/>
      <c r="AJ17" s="25"/>
      <c r="AK17" s="63"/>
    </row>
    <row r="18" spans="1:37" ht="15.75">
      <c r="A18" s="21">
        <f t="shared" si="0"/>
        <v>15</v>
      </c>
      <c r="B18" s="9" t="s">
        <v>74</v>
      </c>
      <c r="C18" s="1" t="s">
        <v>16</v>
      </c>
      <c r="D18" s="53">
        <f t="shared" si="1"/>
        <v>39.07146</v>
      </c>
      <c r="E18" s="21">
        <f t="shared" si="2"/>
        <v>15</v>
      </c>
      <c r="F18" s="42">
        <f t="shared" si="3"/>
        <v>39</v>
      </c>
      <c r="G18" s="43">
        <f t="shared" si="4"/>
        <v>78.53999999999999</v>
      </c>
      <c r="H18" s="16">
        <f t="shared" si="5"/>
        <v>39.19</v>
      </c>
      <c r="I18" s="16">
        <f t="shared" si="6"/>
        <v>39.35</v>
      </c>
      <c r="J18" s="16">
        <f t="shared" si="7"/>
        <v>0</v>
      </c>
      <c r="K18" s="16">
        <f t="shared" si="8"/>
        <v>0</v>
      </c>
      <c r="L18" s="16">
        <f t="shared" si="9"/>
        <v>0</v>
      </c>
      <c r="M18" s="16">
        <f t="shared" si="10"/>
        <v>0</v>
      </c>
      <c r="N18" s="16">
        <f t="shared" si="11"/>
        <v>999</v>
      </c>
      <c r="O18" s="16">
        <f t="shared" si="12"/>
        <v>39.35</v>
      </c>
      <c r="P18" s="16">
        <f t="shared" si="13"/>
        <v>999</v>
      </c>
      <c r="Q18" s="16">
        <f t="shared" si="14"/>
        <v>39.19</v>
      </c>
      <c r="R18" s="16">
        <f t="shared" si="15"/>
        <v>999</v>
      </c>
      <c r="S18" s="16">
        <f t="shared" si="16"/>
        <v>999</v>
      </c>
      <c r="T18" s="24">
        <f t="shared" si="17"/>
        <v>0</v>
      </c>
      <c r="U18" s="24">
        <f t="shared" si="18"/>
        <v>15</v>
      </c>
      <c r="V18" s="24">
        <f t="shared" si="19"/>
        <v>0</v>
      </c>
      <c r="W18" s="24">
        <f t="shared" si="20"/>
        <v>24</v>
      </c>
      <c r="X18" s="24">
        <f t="shared" si="21"/>
        <v>0</v>
      </c>
      <c r="Y18" s="45">
        <f t="shared" si="22"/>
        <v>0</v>
      </c>
      <c r="Z18" s="60"/>
      <c r="AA18" s="67"/>
      <c r="AB18" s="25">
        <v>39.35</v>
      </c>
      <c r="AC18" s="63">
        <v>15</v>
      </c>
      <c r="AD18" s="27"/>
      <c r="AE18" s="28"/>
      <c r="AF18" s="25">
        <v>39.19</v>
      </c>
      <c r="AG18" s="26">
        <v>24</v>
      </c>
      <c r="AH18" s="27"/>
      <c r="AI18" s="28"/>
      <c r="AJ18" s="25"/>
      <c r="AK18" s="63"/>
    </row>
    <row r="19" spans="1:37" ht="15.75">
      <c r="A19" s="21">
        <f t="shared" si="0"/>
        <v>14</v>
      </c>
      <c r="B19" s="9" t="s">
        <v>69</v>
      </c>
      <c r="C19" s="58" t="s">
        <v>3</v>
      </c>
      <c r="D19" s="53">
        <f t="shared" si="1"/>
        <v>39.08113</v>
      </c>
      <c r="E19" s="21">
        <f t="shared" si="2"/>
        <v>14</v>
      </c>
      <c r="F19" s="42">
        <f t="shared" si="3"/>
        <v>39</v>
      </c>
      <c r="G19" s="43">
        <f t="shared" si="4"/>
        <v>68.87</v>
      </c>
      <c r="H19" s="16">
        <f t="shared" si="5"/>
        <v>34.01</v>
      </c>
      <c r="I19" s="16">
        <f t="shared" si="6"/>
        <v>34.86</v>
      </c>
      <c r="J19" s="16">
        <f t="shared" si="7"/>
        <v>0</v>
      </c>
      <c r="K19" s="16">
        <f t="shared" si="8"/>
        <v>0</v>
      </c>
      <c r="L19" s="16">
        <f t="shared" si="9"/>
        <v>0</v>
      </c>
      <c r="M19" s="16">
        <f t="shared" si="10"/>
        <v>0</v>
      </c>
      <c r="N19" s="16">
        <f t="shared" si="11"/>
        <v>999</v>
      </c>
      <c r="O19" s="16">
        <f t="shared" si="12"/>
        <v>34.86</v>
      </c>
      <c r="P19" s="16">
        <f t="shared" si="13"/>
        <v>34.01</v>
      </c>
      <c r="Q19" s="16">
        <f t="shared" si="14"/>
        <v>999</v>
      </c>
      <c r="R19" s="16">
        <f t="shared" si="15"/>
        <v>999</v>
      </c>
      <c r="S19" s="16">
        <f t="shared" si="16"/>
        <v>999</v>
      </c>
      <c r="T19" s="24">
        <f t="shared" si="17"/>
        <v>0</v>
      </c>
      <c r="U19" s="24">
        <f t="shared" si="18"/>
        <v>21</v>
      </c>
      <c r="V19" s="24">
        <f t="shared" si="19"/>
        <v>18</v>
      </c>
      <c r="W19" s="24">
        <f t="shared" si="20"/>
        <v>0</v>
      </c>
      <c r="X19" s="24">
        <f t="shared" si="21"/>
        <v>0</v>
      </c>
      <c r="Y19" s="45">
        <f t="shared" si="22"/>
        <v>0</v>
      </c>
      <c r="Z19" s="60"/>
      <c r="AA19" s="67"/>
      <c r="AB19" s="25">
        <v>34.86</v>
      </c>
      <c r="AC19" s="63">
        <v>21</v>
      </c>
      <c r="AD19" s="27">
        <v>34.01</v>
      </c>
      <c r="AE19" s="28">
        <v>18</v>
      </c>
      <c r="AF19" s="25"/>
      <c r="AG19" s="26"/>
      <c r="AH19" s="27"/>
      <c r="AI19" s="28"/>
      <c r="AJ19" s="25"/>
      <c r="AK19" s="63"/>
    </row>
    <row r="20" spans="1:37" ht="15.75">
      <c r="A20" s="21">
        <f t="shared" si="0"/>
        <v>16</v>
      </c>
      <c r="B20" s="9" t="s">
        <v>78</v>
      </c>
      <c r="C20" s="58" t="s">
        <v>17</v>
      </c>
      <c r="D20" s="53">
        <f t="shared" si="1"/>
        <v>35.07801</v>
      </c>
      <c r="E20" s="21">
        <f t="shared" si="2"/>
        <v>16</v>
      </c>
      <c r="F20" s="42">
        <f t="shared" si="3"/>
        <v>35</v>
      </c>
      <c r="G20" s="43">
        <f t="shared" si="4"/>
        <v>71.99</v>
      </c>
      <c r="H20" s="16">
        <f t="shared" si="5"/>
        <v>34.94</v>
      </c>
      <c r="I20" s="16">
        <f t="shared" si="6"/>
        <v>37.05</v>
      </c>
      <c r="J20" s="16">
        <f t="shared" si="7"/>
        <v>0</v>
      </c>
      <c r="K20" s="16">
        <f t="shared" si="8"/>
        <v>0</v>
      </c>
      <c r="L20" s="16">
        <f t="shared" si="9"/>
        <v>0</v>
      </c>
      <c r="M20" s="16">
        <f t="shared" si="10"/>
        <v>0</v>
      </c>
      <c r="N20" s="16">
        <f t="shared" si="11"/>
        <v>37.05</v>
      </c>
      <c r="O20" s="16">
        <f t="shared" si="12"/>
        <v>999</v>
      </c>
      <c r="P20" s="16">
        <f t="shared" si="13"/>
        <v>34.94</v>
      </c>
      <c r="Q20" s="16">
        <f t="shared" si="14"/>
        <v>999</v>
      </c>
      <c r="R20" s="16">
        <f t="shared" si="15"/>
        <v>999</v>
      </c>
      <c r="S20" s="16">
        <f t="shared" si="16"/>
        <v>999</v>
      </c>
      <c r="T20" s="24">
        <f t="shared" si="17"/>
        <v>19</v>
      </c>
      <c r="U20" s="24">
        <f t="shared" si="18"/>
        <v>0</v>
      </c>
      <c r="V20" s="24">
        <f t="shared" si="19"/>
        <v>16</v>
      </c>
      <c r="W20" s="24">
        <f t="shared" si="20"/>
        <v>0</v>
      </c>
      <c r="X20" s="24">
        <f t="shared" si="21"/>
        <v>0</v>
      </c>
      <c r="Y20" s="45">
        <f t="shared" si="22"/>
        <v>0</v>
      </c>
      <c r="Z20" s="60">
        <v>37.05</v>
      </c>
      <c r="AA20" s="67">
        <v>19</v>
      </c>
      <c r="AB20" s="25"/>
      <c r="AC20" s="63"/>
      <c r="AD20" s="27">
        <v>34.94</v>
      </c>
      <c r="AE20" s="28">
        <v>16</v>
      </c>
      <c r="AF20" s="25"/>
      <c r="AG20" s="26"/>
      <c r="AH20" s="27"/>
      <c r="AI20" s="28"/>
      <c r="AJ20" s="25"/>
      <c r="AK20" s="63"/>
    </row>
    <row r="21" spans="1:37" ht="15.75">
      <c r="A21" s="21">
        <f t="shared" si="0"/>
        <v>17</v>
      </c>
      <c r="B21" s="9" t="s">
        <v>39</v>
      </c>
      <c r="C21" s="58" t="s">
        <v>35</v>
      </c>
      <c r="D21" s="53">
        <f t="shared" si="1"/>
        <v>34.07012</v>
      </c>
      <c r="E21" s="21">
        <f t="shared" si="2"/>
        <v>17</v>
      </c>
      <c r="F21" s="42">
        <f t="shared" si="3"/>
        <v>34</v>
      </c>
      <c r="G21" s="43">
        <f t="shared" si="4"/>
        <v>79.88</v>
      </c>
      <c r="H21" s="16">
        <f t="shared" si="5"/>
        <v>39.49</v>
      </c>
      <c r="I21" s="16">
        <f t="shared" si="6"/>
        <v>40.39</v>
      </c>
      <c r="J21" s="16">
        <f t="shared" si="7"/>
        <v>0</v>
      </c>
      <c r="K21" s="16">
        <f t="shared" si="8"/>
        <v>0</v>
      </c>
      <c r="L21" s="16">
        <f t="shared" si="9"/>
        <v>0</v>
      </c>
      <c r="M21" s="16">
        <f t="shared" si="10"/>
        <v>0</v>
      </c>
      <c r="N21" s="16">
        <f t="shared" si="11"/>
        <v>40.39</v>
      </c>
      <c r="O21" s="16">
        <f t="shared" si="12"/>
        <v>999</v>
      </c>
      <c r="P21" s="16">
        <f t="shared" si="13"/>
        <v>999</v>
      </c>
      <c r="Q21" s="16">
        <f t="shared" si="14"/>
        <v>39.49</v>
      </c>
      <c r="R21" s="16">
        <f t="shared" si="15"/>
        <v>999</v>
      </c>
      <c r="S21" s="16">
        <f t="shared" si="16"/>
        <v>999</v>
      </c>
      <c r="T21" s="24">
        <f t="shared" si="17"/>
        <v>11</v>
      </c>
      <c r="U21" s="24">
        <f t="shared" si="18"/>
        <v>0</v>
      </c>
      <c r="V21" s="24">
        <f t="shared" si="19"/>
        <v>0</v>
      </c>
      <c r="W21" s="24">
        <f t="shared" si="20"/>
        <v>23</v>
      </c>
      <c r="X21" s="24">
        <f t="shared" si="21"/>
        <v>0</v>
      </c>
      <c r="Y21" s="45">
        <f t="shared" si="22"/>
        <v>0</v>
      </c>
      <c r="Z21" s="60">
        <v>40.39</v>
      </c>
      <c r="AA21" s="67">
        <v>11</v>
      </c>
      <c r="AB21" s="25"/>
      <c r="AC21" s="63"/>
      <c r="AD21" s="27"/>
      <c r="AE21" s="28"/>
      <c r="AF21" s="25">
        <v>39.49</v>
      </c>
      <c r="AG21" s="26">
        <v>23</v>
      </c>
      <c r="AH21" s="27"/>
      <c r="AI21" s="28"/>
      <c r="AJ21" s="25"/>
      <c r="AK21" s="63"/>
    </row>
    <row r="22" spans="1:37" ht="15.75">
      <c r="A22" s="21">
        <f t="shared" si="0"/>
        <v>19</v>
      </c>
      <c r="B22" s="49" t="s">
        <v>90</v>
      </c>
      <c r="C22" s="1" t="s">
        <v>16</v>
      </c>
      <c r="D22" s="53">
        <f t="shared" si="1"/>
        <v>33.05046</v>
      </c>
      <c r="E22" s="21">
        <f t="shared" si="2"/>
        <v>19</v>
      </c>
      <c r="F22" s="42">
        <f t="shared" si="3"/>
        <v>33</v>
      </c>
      <c r="G22" s="43">
        <f t="shared" si="4"/>
        <v>99.53999999999999</v>
      </c>
      <c r="H22" s="16">
        <f t="shared" si="5"/>
        <v>44.3</v>
      </c>
      <c r="I22" s="16">
        <f t="shared" si="6"/>
        <v>55.24</v>
      </c>
      <c r="J22" s="16">
        <f t="shared" si="7"/>
        <v>0</v>
      </c>
      <c r="K22" s="16">
        <f t="shared" si="8"/>
        <v>0</v>
      </c>
      <c r="L22" s="16">
        <f t="shared" si="9"/>
        <v>0</v>
      </c>
      <c r="M22" s="16">
        <f t="shared" si="10"/>
        <v>0</v>
      </c>
      <c r="N22" s="16">
        <f t="shared" si="11"/>
        <v>999</v>
      </c>
      <c r="O22" s="16">
        <f t="shared" si="12"/>
        <v>44.3</v>
      </c>
      <c r="P22" s="16">
        <f t="shared" si="13"/>
        <v>999</v>
      </c>
      <c r="Q22" s="16">
        <f t="shared" si="14"/>
        <v>55.24</v>
      </c>
      <c r="R22" s="16">
        <f t="shared" si="15"/>
        <v>999</v>
      </c>
      <c r="S22" s="16">
        <f t="shared" si="16"/>
        <v>999</v>
      </c>
      <c r="T22" s="24">
        <f t="shared" si="17"/>
        <v>0</v>
      </c>
      <c r="U22" s="24">
        <f t="shared" si="18"/>
        <v>12</v>
      </c>
      <c r="V22" s="24">
        <f t="shared" si="19"/>
        <v>0</v>
      </c>
      <c r="W22" s="24">
        <f t="shared" si="20"/>
        <v>21</v>
      </c>
      <c r="X22" s="24">
        <f t="shared" si="21"/>
        <v>0</v>
      </c>
      <c r="Y22" s="45">
        <f t="shared" si="22"/>
        <v>0</v>
      </c>
      <c r="Z22" s="60"/>
      <c r="AA22" s="67"/>
      <c r="AB22" s="25">
        <v>44.3</v>
      </c>
      <c r="AC22" s="63">
        <v>12</v>
      </c>
      <c r="AD22" s="27"/>
      <c r="AE22" s="28"/>
      <c r="AF22" s="25">
        <v>55.24</v>
      </c>
      <c r="AG22" s="26">
        <v>21</v>
      </c>
      <c r="AH22" s="27"/>
      <c r="AI22" s="28"/>
      <c r="AJ22" s="25"/>
      <c r="AK22" s="63"/>
    </row>
    <row r="23" spans="1:37" ht="15.75">
      <c r="A23" s="21">
        <f t="shared" si="0"/>
        <v>18</v>
      </c>
      <c r="B23" s="49" t="s">
        <v>24</v>
      </c>
      <c r="C23" s="49" t="s">
        <v>3</v>
      </c>
      <c r="D23" s="23">
        <f t="shared" si="1"/>
        <v>33.07873</v>
      </c>
      <c r="E23" s="21">
        <f t="shared" si="2"/>
        <v>18</v>
      </c>
      <c r="F23" s="42">
        <f t="shared" si="3"/>
        <v>33</v>
      </c>
      <c r="G23" s="43">
        <f t="shared" si="4"/>
        <v>71.27000000000001</v>
      </c>
      <c r="H23" s="16">
        <f t="shared" si="5"/>
        <v>35.32</v>
      </c>
      <c r="I23" s="16">
        <f t="shared" si="6"/>
        <v>35.95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6">
        <f t="shared" si="10"/>
        <v>0</v>
      </c>
      <c r="N23" s="16">
        <f t="shared" si="11"/>
        <v>999</v>
      </c>
      <c r="O23" s="16">
        <f t="shared" si="12"/>
        <v>35.95</v>
      </c>
      <c r="P23" s="16">
        <f t="shared" si="13"/>
        <v>35.32</v>
      </c>
      <c r="Q23" s="16">
        <f t="shared" si="14"/>
        <v>999</v>
      </c>
      <c r="R23" s="16">
        <f t="shared" si="15"/>
        <v>999</v>
      </c>
      <c r="S23" s="16">
        <f t="shared" si="16"/>
        <v>999</v>
      </c>
      <c r="T23" s="24">
        <f t="shared" si="17"/>
        <v>0</v>
      </c>
      <c r="U23" s="24">
        <f t="shared" si="18"/>
        <v>19</v>
      </c>
      <c r="V23" s="24">
        <f t="shared" si="19"/>
        <v>14</v>
      </c>
      <c r="W23" s="24">
        <f t="shared" si="20"/>
        <v>0</v>
      </c>
      <c r="X23" s="24">
        <f t="shared" si="21"/>
        <v>0</v>
      </c>
      <c r="Y23" s="45">
        <f t="shared" si="22"/>
        <v>0</v>
      </c>
      <c r="Z23" s="60"/>
      <c r="AA23" s="67"/>
      <c r="AB23" s="25">
        <v>35.95</v>
      </c>
      <c r="AC23" s="63">
        <v>19</v>
      </c>
      <c r="AD23" s="27">
        <v>35.32</v>
      </c>
      <c r="AE23" s="28">
        <v>14</v>
      </c>
      <c r="AF23" s="25"/>
      <c r="AG23" s="26"/>
      <c r="AH23" s="27"/>
      <c r="AI23" s="28"/>
      <c r="AJ23" s="25"/>
      <c r="AK23" s="63"/>
    </row>
    <row r="24" spans="1:37" ht="15.75">
      <c r="A24" s="21">
        <f t="shared" si="0"/>
        <v>20</v>
      </c>
      <c r="B24" s="1" t="s">
        <v>38</v>
      </c>
      <c r="C24" s="1" t="s">
        <v>2</v>
      </c>
      <c r="D24" s="23">
        <f t="shared" si="1"/>
        <v>32.11916</v>
      </c>
      <c r="E24" s="21">
        <f t="shared" si="2"/>
        <v>20</v>
      </c>
      <c r="F24" s="42">
        <f t="shared" si="3"/>
        <v>32</v>
      </c>
      <c r="G24" s="43">
        <f t="shared" si="4"/>
        <v>30.84</v>
      </c>
      <c r="H24" s="16">
        <f t="shared" si="5"/>
        <v>30.84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6">
        <f t="shared" si="10"/>
        <v>0</v>
      </c>
      <c r="N24" s="16">
        <f t="shared" si="11"/>
        <v>30.84</v>
      </c>
      <c r="O24" s="16">
        <f t="shared" si="12"/>
        <v>999</v>
      </c>
      <c r="P24" s="16">
        <f t="shared" si="13"/>
        <v>999</v>
      </c>
      <c r="Q24" s="16">
        <f t="shared" si="14"/>
        <v>999</v>
      </c>
      <c r="R24" s="16">
        <f t="shared" si="15"/>
        <v>999</v>
      </c>
      <c r="S24" s="16">
        <f t="shared" si="16"/>
        <v>999</v>
      </c>
      <c r="T24" s="24">
        <f t="shared" si="17"/>
        <v>32</v>
      </c>
      <c r="U24" s="24">
        <f t="shared" si="18"/>
        <v>0</v>
      </c>
      <c r="V24" s="24">
        <f t="shared" si="19"/>
        <v>0</v>
      </c>
      <c r="W24" s="24">
        <f t="shared" si="20"/>
        <v>0</v>
      </c>
      <c r="X24" s="24">
        <f t="shared" si="21"/>
        <v>0</v>
      </c>
      <c r="Y24" s="45">
        <f t="shared" si="22"/>
        <v>0</v>
      </c>
      <c r="Z24" s="60">
        <v>30.84</v>
      </c>
      <c r="AA24" s="67">
        <v>32</v>
      </c>
      <c r="AB24" s="25"/>
      <c r="AC24" s="63"/>
      <c r="AD24" s="27"/>
      <c r="AE24" s="28"/>
      <c r="AF24" s="25"/>
      <c r="AG24" s="26"/>
      <c r="AH24" s="27"/>
      <c r="AI24" s="28"/>
      <c r="AJ24" s="25"/>
      <c r="AK24" s="63"/>
    </row>
    <row r="25" spans="1:37" ht="15.75">
      <c r="A25" s="21">
        <f t="shared" si="0"/>
        <v>21</v>
      </c>
      <c r="B25" s="59" t="s">
        <v>21</v>
      </c>
      <c r="C25" s="58" t="s">
        <v>7</v>
      </c>
      <c r="D25" s="53">
        <f t="shared" si="1"/>
        <v>32.11907</v>
      </c>
      <c r="E25" s="21">
        <f t="shared" si="2"/>
        <v>21</v>
      </c>
      <c r="F25" s="42">
        <f t="shared" si="3"/>
        <v>32</v>
      </c>
      <c r="G25" s="43">
        <f t="shared" si="4"/>
        <v>30.93</v>
      </c>
      <c r="H25" s="16">
        <f t="shared" si="5"/>
        <v>30.93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6">
        <f t="shared" si="10"/>
        <v>0</v>
      </c>
      <c r="N25" s="16">
        <f t="shared" si="11"/>
        <v>999</v>
      </c>
      <c r="O25" s="16">
        <f t="shared" si="12"/>
        <v>999</v>
      </c>
      <c r="P25" s="16">
        <f t="shared" si="13"/>
        <v>30.93</v>
      </c>
      <c r="Q25" s="16">
        <f t="shared" si="14"/>
        <v>999</v>
      </c>
      <c r="R25" s="16">
        <f t="shared" si="15"/>
        <v>999</v>
      </c>
      <c r="S25" s="16">
        <f t="shared" si="16"/>
        <v>999</v>
      </c>
      <c r="T25" s="24">
        <f t="shared" si="17"/>
        <v>0</v>
      </c>
      <c r="U25" s="24">
        <f t="shared" si="18"/>
        <v>0</v>
      </c>
      <c r="V25" s="24">
        <f t="shared" si="19"/>
        <v>32</v>
      </c>
      <c r="W25" s="24">
        <f t="shared" si="20"/>
        <v>0</v>
      </c>
      <c r="X25" s="24">
        <f t="shared" si="21"/>
        <v>0</v>
      </c>
      <c r="Y25" s="45">
        <f t="shared" si="22"/>
        <v>0</v>
      </c>
      <c r="Z25" s="60"/>
      <c r="AA25" s="67"/>
      <c r="AB25" s="25"/>
      <c r="AC25" s="63"/>
      <c r="AD25" s="27">
        <v>30.93</v>
      </c>
      <c r="AE25" s="28">
        <v>32</v>
      </c>
      <c r="AF25" s="25"/>
      <c r="AG25" s="26"/>
      <c r="AH25" s="27"/>
      <c r="AI25" s="28"/>
      <c r="AJ25" s="25"/>
      <c r="AK25" s="63"/>
    </row>
    <row r="26" spans="1:37" ht="15.75">
      <c r="A26" s="21">
        <f t="shared" si="0"/>
        <v>22</v>
      </c>
      <c r="B26" s="49" t="s">
        <v>23</v>
      </c>
      <c r="C26" s="49" t="s">
        <v>9</v>
      </c>
      <c r="D26" s="23">
        <f t="shared" si="1"/>
        <v>32.07758</v>
      </c>
      <c r="E26" s="21">
        <f t="shared" si="2"/>
        <v>22</v>
      </c>
      <c r="F26" s="42">
        <f t="shared" si="3"/>
        <v>32</v>
      </c>
      <c r="G26" s="43">
        <f t="shared" si="4"/>
        <v>72.42</v>
      </c>
      <c r="H26" s="16">
        <f t="shared" si="5"/>
        <v>33.2</v>
      </c>
      <c r="I26" s="16">
        <f t="shared" si="6"/>
        <v>39.22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6">
        <f t="shared" si="10"/>
        <v>0</v>
      </c>
      <c r="N26" s="16">
        <f t="shared" si="11"/>
        <v>33.2</v>
      </c>
      <c r="O26" s="16">
        <f t="shared" si="12"/>
        <v>999</v>
      </c>
      <c r="P26" s="16">
        <f t="shared" si="13"/>
        <v>39.22</v>
      </c>
      <c r="Q26" s="16">
        <f t="shared" si="14"/>
        <v>999</v>
      </c>
      <c r="R26" s="16">
        <f t="shared" si="15"/>
        <v>999</v>
      </c>
      <c r="S26" s="16">
        <f t="shared" si="16"/>
        <v>999</v>
      </c>
      <c r="T26" s="24">
        <f t="shared" si="17"/>
        <v>25</v>
      </c>
      <c r="U26" s="24">
        <f t="shared" si="18"/>
        <v>0</v>
      </c>
      <c r="V26" s="24">
        <f t="shared" si="19"/>
        <v>7</v>
      </c>
      <c r="W26" s="24">
        <f t="shared" si="20"/>
        <v>0</v>
      </c>
      <c r="X26" s="24">
        <f t="shared" si="21"/>
        <v>0</v>
      </c>
      <c r="Y26" s="45">
        <f t="shared" si="22"/>
        <v>0</v>
      </c>
      <c r="Z26" s="60">
        <v>33.2</v>
      </c>
      <c r="AA26" s="67">
        <v>25</v>
      </c>
      <c r="AB26" s="25"/>
      <c r="AC26" s="63"/>
      <c r="AD26" s="27">
        <v>39.22</v>
      </c>
      <c r="AE26" s="28">
        <v>7</v>
      </c>
      <c r="AF26" s="25"/>
      <c r="AG26" s="26"/>
      <c r="AH26" s="27"/>
      <c r="AI26" s="28"/>
      <c r="AJ26" s="25"/>
      <c r="AK26" s="63"/>
    </row>
    <row r="27" spans="1:37" ht="15.75">
      <c r="A27" s="21">
        <f t="shared" si="0"/>
        <v>23</v>
      </c>
      <c r="B27" s="9" t="s">
        <v>43</v>
      </c>
      <c r="C27" s="9" t="s">
        <v>2</v>
      </c>
      <c r="D27" s="23">
        <f t="shared" si="1"/>
        <v>29.11774</v>
      </c>
      <c r="E27" s="21">
        <f t="shared" si="2"/>
        <v>23</v>
      </c>
      <c r="F27" s="42">
        <f t="shared" si="3"/>
        <v>29</v>
      </c>
      <c r="G27" s="43">
        <f t="shared" si="4"/>
        <v>32.26</v>
      </c>
      <c r="H27" s="16">
        <f t="shared" si="5"/>
        <v>32.26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6">
        <f t="shared" si="10"/>
        <v>0</v>
      </c>
      <c r="N27" s="16">
        <f t="shared" si="11"/>
        <v>999</v>
      </c>
      <c r="O27" s="16">
        <f t="shared" si="12"/>
        <v>32.26</v>
      </c>
      <c r="P27" s="16">
        <f t="shared" si="13"/>
        <v>999</v>
      </c>
      <c r="Q27" s="16">
        <f t="shared" si="14"/>
        <v>999</v>
      </c>
      <c r="R27" s="16">
        <f t="shared" si="15"/>
        <v>999</v>
      </c>
      <c r="S27" s="16">
        <f t="shared" si="16"/>
        <v>999</v>
      </c>
      <c r="T27" s="24">
        <f t="shared" si="17"/>
        <v>0</v>
      </c>
      <c r="U27" s="24">
        <f t="shared" si="18"/>
        <v>29</v>
      </c>
      <c r="V27" s="24">
        <f t="shared" si="19"/>
        <v>0</v>
      </c>
      <c r="W27" s="24">
        <f t="shared" si="20"/>
        <v>0</v>
      </c>
      <c r="X27" s="24">
        <f t="shared" si="21"/>
        <v>0</v>
      </c>
      <c r="Y27" s="45">
        <f t="shared" si="22"/>
        <v>0</v>
      </c>
      <c r="Z27" s="60"/>
      <c r="AA27" s="67"/>
      <c r="AB27" s="25">
        <v>32.26</v>
      </c>
      <c r="AC27" s="63">
        <v>29</v>
      </c>
      <c r="AD27" s="27"/>
      <c r="AE27" s="28"/>
      <c r="AF27" s="25"/>
      <c r="AG27" s="26"/>
      <c r="AH27" s="27"/>
      <c r="AI27" s="28"/>
      <c r="AJ27" s="25"/>
      <c r="AK27" s="63"/>
    </row>
    <row r="28" spans="1:37" ht="15.75">
      <c r="A28" s="21">
        <f t="shared" si="0"/>
        <v>24</v>
      </c>
      <c r="B28" s="9" t="s">
        <v>42</v>
      </c>
      <c r="C28" s="9" t="s">
        <v>44</v>
      </c>
      <c r="D28" s="23">
        <f t="shared" si="1"/>
        <v>29.11755</v>
      </c>
      <c r="E28" s="21">
        <f t="shared" si="2"/>
        <v>24</v>
      </c>
      <c r="F28" s="42">
        <f t="shared" si="3"/>
        <v>29</v>
      </c>
      <c r="G28" s="43">
        <f t="shared" si="4"/>
        <v>32.45</v>
      </c>
      <c r="H28" s="16">
        <f t="shared" si="5"/>
        <v>32.45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6">
        <f t="shared" si="10"/>
        <v>0</v>
      </c>
      <c r="N28" s="16">
        <f t="shared" si="11"/>
        <v>32.45</v>
      </c>
      <c r="O28" s="16">
        <f t="shared" si="12"/>
        <v>999</v>
      </c>
      <c r="P28" s="16">
        <f t="shared" si="13"/>
        <v>999</v>
      </c>
      <c r="Q28" s="16">
        <f t="shared" si="14"/>
        <v>999</v>
      </c>
      <c r="R28" s="16">
        <f t="shared" si="15"/>
        <v>999</v>
      </c>
      <c r="S28" s="16">
        <f t="shared" si="16"/>
        <v>999</v>
      </c>
      <c r="T28" s="24">
        <f t="shared" si="17"/>
        <v>29</v>
      </c>
      <c r="U28" s="24">
        <f t="shared" si="18"/>
        <v>0</v>
      </c>
      <c r="V28" s="24">
        <f t="shared" si="19"/>
        <v>0</v>
      </c>
      <c r="W28" s="24">
        <f t="shared" si="20"/>
        <v>0</v>
      </c>
      <c r="X28" s="24">
        <f t="shared" si="21"/>
        <v>0</v>
      </c>
      <c r="Y28" s="45">
        <f t="shared" si="22"/>
        <v>0</v>
      </c>
      <c r="Z28" s="60">
        <v>32.45</v>
      </c>
      <c r="AA28" s="67">
        <v>29</v>
      </c>
      <c r="AB28" s="25"/>
      <c r="AC28" s="63"/>
      <c r="AD28" s="27"/>
      <c r="AE28" s="28"/>
      <c r="AF28" s="25"/>
      <c r="AG28" s="26"/>
      <c r="AH28" s="27"/>
      <c r="AI28" s="28"/>
      <c r="AJ28" s="25"/>
      <c r="AK28" s="63"/>
    </row>
    <row r="29" spans="1:37" ht="15.75">
      <c r="A29" s="21">
        <f t="shared" si="0"/>
        <v>25</v>
      </c>
      <c r="B29" s="49" t="s">
        <v>73</v>
      </c>
      <c r="C29" s="49" t="s">
        <v>16</v>
      </c>
      <c r="D29" s="53">
        <f t="shared" si="1"/>
        <v>27.11328</v>
      </c>
      <c r="E29" s="21">
        <f t="shared" si="2"/>
        <v>25</v>
      </c>
      <c r="F29" s="42">
        <f t="shared" si="3"/>
        <v>27</v>
      </c>
      <c r="G29" s="43">
        <f t="shared" si="4"/>
        <v>36.72</v>
      </c>
      <c r="H29" s="16">
        <f t="shared" si="5"/>
        <v>36.72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6">
        <f t="shared" si="10"/>
        <v>0</v>
      </c>
      <c r="N29" s="16">
        <f t="shared" si="11"/>
        <v>999</v>
      </c>
      <c r="O29" s="16">
        <f t="shared" si="12"/>
        <v>999</v>
      </c>
      <c r="P29" s="16">
        <f t="shared" si="13"/>
        <v>999</v>
      </c>
      <c r="Q29" s="16">
        <f t="shared" si="14"/>
        <v>36.72</v>
      </c>
      <c r="R29" s="16">
        <f t="shared" si="15"/>
        <v>999</v>
      </c>
      <c r="S29" s="16">
        <f t="shared" si="16"/>
        <v>999</v>
      </c>
      <c r="T29" s="24">
        <f t="shared" si="17"/>
        <v>0</v>
      </c>
      <c r="U29" s="24">
        <f t="shared" si="18"/>
        <v>0</v>
      </c>
      <c r="V29" s="24">
        <f t="shared" si="19"/>
        <v>0</v>
      </c>
      <c r="W29" s="24">
        <f t="shared" si="20"/>
        <v>27</v>
      </c>
      <c r="X29" s="24">
        <f t="shared" si="21"/>
        <v>0</v>
      </c>
      <c r="Y29" s="45">
        <f t="shared" si="22"/>
        <v>0</v>
      </c>
      <c r="Z29" s="60"/>
      <c r="AA29" s="67"/>
      <c r="AB29" s="25"/>
      <c r="AC29" s="63"/>
      <c r="AD29" s="27"/>
      <c r="AE29" s="28"/>
      <c r="AF29" s="25">
        <v>36.72</v>
      </c>
      <c r="AG29" s="26">
        <v>27</v>
      </c>
      <c r="AH29" s="27"/>
      <c r="AI29" s="28"/>
      <c r="AJ29" s="25"/>
      <c r="AK29" s="63"/>
    </row>
    <row r="30" spans="1:37" ht="15.75">
      <c r="A30" s="21">
        <f t="shared" si="0"/>
        <v>26</v>
      </c>
      <c r="B30" s="49" t="s">
        <v>28</v>
      </c>
      <c r="C30" s="49" t="s">
        <v>32</v>
      </c>
      <c r="D30" s="53">
        <f t="shared" si="1"/>
        <v>23.11638</v>
      </c>
      <c r="E30" s="21">
        <f t="shared" si="2"/>
        <v>26</v>
      </c>
      <c r="F30" s="42">
        <f t="shared" si="3"/>
        <v>23</v>
      </c>
      <c r="G30" s="43">
        <f t="shared" si="4"/>
        <v>33.62</v>
      </c>
      <c r="H30" s="16">
        <f t="shared" si="5"/>
        <v>33.62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6">
        <f t="shared" si="10"/>
        <v>0</v>
      </c>
      <c r="N30" s="16">
        <f t="shared" si="11"/>
        <v>33.62</v>
      </c>
      <c r="O30" s="16">
        <f t="shared" si="12"/>
        <v>999</v>
      </c>
      <c r="P30" s="16">
        <f t="shared" si="13"/>
        <v>999</v>
      </c>
      <c r="Q30" s="16">
        <f t="shared" si="14"/>
        <v>999</v>
      </c>
      <c r="R30" s="16">
        <f t="shared" si="15"/>
        <v>999</v>
      </c>
      <c r="S30" s="16">
        <f t="shared" si="16"/>
        <v>999</v>
      </c>
      <c r="T30" s="24">
        <f t="shared" si="17"/>
        <v>23</v>
      </c>
      <c r="U30" s="24">
        <f t="shared" si="18"/>
        <v>0</v>
      </c>
      <c r="V30" s="24">
        <f t="shared" si="19"/>
        <v>0</v>
      </c>
      <c r="W30" s="24">
        <f t="shared" si="20"/>
        <v>0</v>
      </c>
      <c r="X30" s="24">
        <f t="shared" si="21"/>
        <v>0</v>
      </c>
      <c r="Y30" s="45">
        <f t="shared" si="22"/>
        <v>0</v>
      </c>
      <c r="Z30" s="60">
        <v>33.62</v>
      </c>
      <c r="AA30" s="67">
        <v>23</v>
      </c>
      <c r="AB30" s="25"/>
      <c r="AC30" s="63"/>
      <c r="AD30" s="27"/>
      <c r="AE30" s="28"/>
      <c r="AF30" s="25"/>
      <c r="AG30" s="26"/>
      <c r="AH30" s="27"/>
      <c r="AI30" s="28"/>
      <c r="AJ30" s="25"/>
      <c r="AK30" s="63"/>
    </row>
    <row r="31" spans="1:37" ht="15.75">
      <c r="A31" s="21">
        <f t="shared" si="0"/>
        <v>27</v>
      </c>
      <c r="B31" s="9" t="s">
        <v>52</v>
      </c>
      <c r="C31" s="58" t="s">
        <v>3</v>
      </c>
      <c r="D31" s="53">
        <f t="shared" si="1"/>
        <v>23.11569</v>
      </c>
      <c r="E31" s="21">
        <f t="shared" si="2"/>
        <v>27</v>
      </c>
      <c r="F31" s="42">
        <f t="shared" si="3"/>
        <v>23</v>
      </c>
      <c r="G31" s="43">
        <f t="shared" si="4"/>
        <v>34.31</v>
      </c>
      <c r="H31" s="16">
        <f t="shared" si="5"/>
        <v>34.31</v>
      </c>
      <c r="I31" s="16">
        <f t="shared" si="6"/>
        <v>0</v>
      </c>
      <c r="J31" s="16">
        <f t="shared" si="7"/>
        <v>0</v>
      </c>
      <c r="K31" s="16">
        <f t="shared" si="8"/>
        <v>0</v>
      </c>
      <c r="L31" s="16">
        <f t="shared" si="9"/>
        <v>0</v>
      </c>
      <c r="M31" s="16">
        <f t="shared" si="10"/>
        <v>0</v>
      </c>
      <c r="N31" s="16">
        <f t="shared" si="11"/>
        <v>999</v>
      </c>
      <c r="O31" s="16">
        <f t="shared" si="12"/>
        <v>34.31</v>
      </c>
      <c r="P31" s="16">
        <f t="shared" si="13"/>
        <v>999</v>
      </c>
      <c r="Q31" s="16">
        <f t="shared" si="14"/>
        <v>999</v>
      </c>
      <c r="R31" s="16">
        <f t="shared" si="15"/>
        <v>999</v>
      </c>
      <c r="S31" s="16">
        <f t="shared" si="16"/>
        <v>999</v>
      </c>
      <c r="T31" s="24">
        <f t="shared" si="17"/>
        <v>0</v>
      </c>
      <c r="U31" s="24">
        <f t="shared" si="18"/>
        <v>23</v>
      </c>
      <c r="V31" s="24">
        <f t="shared" si="19"/>
        <v>0</v>
      </c>
      <c r="W31" s="24">
        <f t="shared" si="20"/>
        <v>0</v>
      </c>
      <c r="X31" s="24">
        <f t="shared" si="21"/>
        <v>0</v>
      </c>
      <c r="Y31" s="45">
        <f t="shared" si="22"/>
        <v>0</v>
      </c>
      <c r="Z31" s="60"/>
      <c r="AA31" s="67"/>
      <c r="AB31" s="25">
        <v>34.31</v>
      </c>
      <c r="AC31" s="63">
        <v>23</v>
      </c>
      <c r="AD31" s="27"/>
      <c r="AE31" s="28"/>
      <c r="AF31" s="25"/>
      <c r="AG31" s="26"/>
      <c r="AH31" s="27"/>
      <c r="AI31" s="28"/>
      <c r="AJ31" s="25"/>
      <c r="AK31" s="63"/>
    </row>
    <row r="32" spans="1:37" ht="15.75">
      <c r="A32" s="21">
        <f t="shared" si="0"/>
        <v>29</v>
      </c>
      <c r="B32" s="9" t="s">
        <v>66</v>
      </c>
      <c r="C32" s="58" t="s">
        <v>16</v>
      </c>
      <c r="D32" s="53">
        <f t="shared" si="1"/>
        <v>22.10683</v>
      </c>
      <c r="E32" s="21">
        <f t="shared" si="2"/>
        <v>29</v>
      </c>
      <c r="F32" s="42">
        <f t="shared" si="3"/>
        <v>22</v>
      </c>
      <c r="G32" s="43">
        <f t="shared" si="4"/>
        <v>43.17</v>
      </c>
      <c r="H32" s="16">
        <f t="shared" si="5"/>
        <v>43.17</v>
      </c>
      <c r="I32" s="16">
        <f t="shared" si="6"/>
        <v>0</v>
      </c>
      <c r="J32" s="16">
        <f t="shared" si="7"/>
        <v>0</v>
      </c>
      <c r="K32" s="16">
        <f t="shared" si="8"/>
        <v>0</v>
      </c>
      <c r="L32" s="16">
        <f t="shared" si="9"/>
        <v>0</v>
      </c>
      <c r="M32" s="16">
        <f t="shared" si="10"/>
        <v>0</v>
      </c>
      <c r="N32" s="16">
        <f t="shared" si="11"/>
        <v>999</v>
      </c>
      <c r="O32" s="16">
        <f t="shared" si="12"/>
        <v>999</v>
      </c>
      <c r="P32" s="16">
        <f t="shared" si="13"/>
        <v>999</v>
      </c>
      <c r="Q32" s="16">
        <f t="shared" si="14"/>
        <v>43.17</v>
      </c>
      <c r="R32" s="16">
        <f t="shared" si="15"/>
        <v>999</v>
      </c>
      <c r="S32" s="16">
        <f t="shared" si="16"/>
        <v>999</v>
      </c>
      <c r="T32" s="24">
        <f t="shared" si="17"/>
        <v>0</v>
      </c>
      <c r="U32" s="24">
        <f t="shared" si="18"/>
        <v>0</v>
      </c>
      <c r="V32" s="24">
        <f t="shared" si="19"/>
        <v>0</v>
      </c>
      <c r="W32" s="24">
        <f t="shared" si="20"/>
        <v>22</v>
      </c>
      <c r="X32" s="24">
        <f t="shared" si="21"/>
        <v>0</v>
      </c>
      <c r="Y32" s="45">
        <f t="shared" si="22"/>
        <v>0</v>
      </c>
      <c r="Z32" s="60"/>
      <c r="AA32" s="67"/>
      <c r="AB32" s="25"/>
      <c r="AC32" s="63"/>
      <c r="AD32" s="27"/>
      <c r="AE32" s="28"/>
      <c r="AF32" s="25">
        <v>43.17</v>
      </c>
      <c r="AG32" s="26">
        <v>22</v>
      </c>
      <c r="AH32" s="27"/>
      <c r="AI32" s="28"/>
      <c r="AJ32" s="25"/>
      <c r="AK32" s="63"/>
    </row>
    <row r="33" spans="1:37" ht="15.75">
      <c r="A33" s="21">
        <f t="shared" si="0"/>
        <v>28</v>
      </c>
      <c r="B33" s="9" t="s">
        <v>34</v>
      </c>
      <c r="C33" s="58" t="s">
        <v>3</v>
      </c>
      <c r="D33" s="37">
        <f t="shared" si="1"/>
        <v>22.11551</v>
      </c>
      <c r="E33" s="21">
        <f t="shared" si="2"/>
        <v>28</v>
      </c>
      <c r="F33" s="42">
        <f t="shared" si="3"/>
        <v>22</v>
      </c>
      <c r="G33" s="43">
        <f t="shared" si="4"/>
        <v>34.49</v>
      </c>
      <c r="H33" s="16">
        <f t="shared" si="5"/>
        <v>34.49</v>
      </c>
      <c r="I33" s="16">
        <f t="shared" si="6"/>
        <v>0</v>
      </c>
      <c r="J33" s="16">
        <f t="shared" si="7"/>
        <v>0</v>
      </c>
      <c r="K33" s="16">
        <f t="shared" si="8"/>
        <v>0</v>
      </c>
      <c r="L33" s="16">
        <f t="shared" si="9"/>
        <v>0</v>
      </c>
      <c r="M33" s="16">
        <f t="shared" si="10"/>
        <v>0</v>
      </c>
      <c r="N33" s="16">
        <f t="shared" si="11"/>
        <v>999</v>
      </c>
      <c r="O33" s="16">
        <f t="shared" si="12"/>
        <v>34.49</v>
      </c>
      <c r="P33" s="16">
        <f t="shared" si="13"/>
        <v>999</v>
      </c>
      <c r="Q33" s="16">
        <f t="shared" si="14"/>
        <v>999</v>
      </c>
      <c r="R33" s="16">
        <f t="shared" si="15"/>
        <v>999</v>
      </c>
      <c r="S33" s="16">
        <f t="shared" si="16"/>
        <v>999</v>
      </c>
      <c r="T33" s="24">
        <f t="shared" si="17"/>
        <v>0</v>
      </c>
      <c r="U33" s="24">
        <f t="shared" si="18"/>
        <v>22</v>
      </c>
      <c r="V33" s="24">
        <f t="shared" si="19"/>
        <v>0</v>
      </c>
      <c r="W33" s="24">
        <f t="shared" si="20"/>
        <v>0</v>
      </c>
      <c r="X33" s="24">
        <f t="shared" si="21"/>
        <v>0</v>
      </c>
      <c r="Y33" s="45">
        <f t="shared" si="22"/>
        <v>0</v>
      </c>
      <c r="Z33" s="60"/>
      <c r="AA33" s="67"/>
      <c r="AB33" s="25">
        <v>34.49</v>
      </c>
      <c r="AC33" s="63">
        <v>22</v>
      </c>
      <c r="AD33" s="27"/>
      <c r="AE33" s="28"/>
      <c r="AF33" s="25"/>
      <c r="AG33" s="26"/>
      <c r="AH33" s="27"/>
      <c r="AI33" s="28"/>
      <c r="AJ33" s="25"/>
      <c r="AK33" s="63"/>
    </row>
    <row r="34" spans="1:37" ht="15.75">
      <c r="A34" s="21">
        <f t="shared" si="0"/>
        <v>30</v>
      </c>
      <c r="B34" s="59" t="s">
        <v>67</v>
      </c>
      <c r="C34" s="1" t="s">
        <v>3</v>
      </c>
      <c r="D34" s="23">
        <f t="shared" si="1"/>
        <v>22.07207</v>
      </c>
      <c r="E34" s="21">
        <f t="shared" si="2"/>
        <v>30</v>
      </c>
      <c r="F34" s="42">
        <f t="shared" si="3"/>
        <v>22</v>
      </c>
      <c r="G34" s="43">
        <f t="shared" si="4"/>
        <v>77.93</v>
      </c>
      <c r="H34" s="16">
        <f t="shared" si="5"/>
        <v>38.88</v>
      </c>
      <c r="I34" s="16">
        <f t="shared" si="6"/>
        <v>39.05</v>
      </c>
      <c r="J34" s="16">
        <f t="shared" si="7"/>
        <v>0</v>
      </c>
      <c r="K34" s="16">
        <f t="shared" si="8"/>
        <v>0</v>
      </c>
      <c r="L34" s="16">
        <f t="shared" si="9"/>
        <v>0</v>
      </c>
      <c r="M34" s="16">
        <f t="shared" si="10"/>
        <v>0</v>
      </c>
      <c r="N34" s="16">
        <f t="shared" si="11"/>
        <v>39.05</v>
      </c>
      <c r="O34" s="16">
        <f t="shared" si="12"/>
        <v>999</v>
      </c>
      <c r="P34" s="16">
        <f t="shared" si="13"/>
        <v>38.88</v>
      </c>
      <c r="Q34" s="16">
        <f t="shared" si="14"/>
        <v>999</v>
      </c>
      <c r="R34" s="16">
        <f t="shared" si="15"/>
        <v>999</v>
      </c>
      <c r="S34" s="16">
        <f t="shared" si="16"/>
        <v>999</v>
      </c>
      <c r="T34" s="24">
        <f t="shared" si="17"/>
        <v>14</v>
      </c>
      <c r="U34" s="24">
        <f t="shared" si="18"/>
        <v>0</v>
      </c>
      <c r="V34" s="24">
        <f t="shared" si="19"/>
        <v>8</v>
      </c>
      <c r="W34" s="24">
        <f t="shared" si="20"/>
        <v>0</v>
      </c>
      <c r="X34" s="24">
        <f t="shared" si="21"/>
        <v>0</v>
      </c>
      <c r="Y34" s="45">
        <f t="shared" si="22"/>
        <v>0</v>
      </c>
      <c r="Z34" s="60">
        <v>39.05</v>
      </c>
      <c r="AA34" s="67">
        <v>14</v>
      </c>
      <c r="AB34" s="25"/>
      <c r="AC34" s="63"/>
      <c r="AD34" s="27">
        <v>38.88</v>
      </c>
      <c r="AE34" s="28">
        <v>8</v>
      </c>
      <c r="AF34" s="25"/>
      <c r="AG34" s="26"/>
      <c r="AH34" s="27"/>
      <c r="AI34" s="28"/>
      <c r="AJ34" s="25"/>
      <c r="AK34" s="63"/>
    </row>
    <row r="35" spans="1:37" ht="15.75">
      <c r="A35" s="21">
        <f t="shared" si="0"/>
        <v>31</v>
      </c>
      <c r="B35" s="9" t="s">
        <v>89</v>
      </c>
      <c r="C35" s="58" t="s">
        <v>16</v>
      </c>
      <c r="D35" s="53">
        <f t="shared" si="1"/>
        <v>22.06992</v>
      </c>
      <c r="E35" s="21">
        <f t="shared" si="2"/>
        <v>31</v>
      </c>
      <c r="F35" s="42">
        <f t="shared" si="3"/>
        <v>22</v>
      </c>
      <c r="G35" s="43">
        <f t="shared" si="4"/>
        <v>80.08</v>
      </c>
      <c r="H35" s="16">
        <f t="shared" si="5"/>
        <v>38.61</v>
      </c>
      <c r="I35" s="16">
        <f t="shared" si="6"/>
        <v>41.47</v>
      </c>
      <c r="J35" s="16">
        <f t="shared" si="7"/>
        <v>0</v>
      </c>
      <c r="K35" s="16">
        <f t="shared" si="8"/>
        <v>0</v>
      </c>
      <c r="L35" s="16">
        <f t="shared" si="9"/>
        <v>0</v>
      </c>
      <c r="M35" s="16">
        <f t="shared" si="10"/>
        <v>0</v>
      </c>
      <c r="N35" s="16">
        <f t="shared" si="11"/>
        <v>999</v>
      </c>
      <c r="O35" s="16">
        <f t="shared" si="12"/>
        <v>41.47</v>
      </c>
      <c r="P35" s="16">
        <f t="shared" si="13"/>
        <v>38.61</v>
      </c>
      <c r="Q35" s="16">
        <f t="shared" si="14"/>
        <v>999</v>
      </c>
      <c r="R35" s="16">
        <f t="shared" si="15"/>
        <v>999</v>
      </c>
      <c r="S35" s="16">
        <f t="shared" si="16"/>
        <v>999</v>
      </c>
      <c r="T35" s="24">
        <f t="shared" si="17"/>
        <v>0</v>
      </c>
      <c r="U35" s="24">
        <f t="shared" si="18"/>
        <v>13</v>
      </c>
      <c r="V35" s="24">
        <f t="shared" si="19"/>
        <v>9</v>
      </c>
      <c r="W35" s="24">
        <f t="shared" si="20"/>
        <v>0</v>
      </c>
      <c r="X35" s="24">
        <f t="shared" si="21"/>
        <v>0</v>
      </c>
      <c r="Y35" s="45">
        <f t="shared" si="22"/>
        <v>0</v>
      </c>
      <c r="Z35" s="60"/>
      <c r="AA35" s="67"/>
      <c r="AB35" s="25">
        <v>41.47</v>
      </c>
      <c r="AC35" s="63">
        <v>13</v>
      </c>
      <c r="AD35" s="27">
        <v>38.61</v>
      </c>
      <c r="AE35" s="28">
        <v>9</v>
      </c>
      <c r="AF35" s="25"/>
      <c r="AG35" s="26"/>
      <c r="AH35" s="27"/>
      <c r="AI35" s="28"/>
      <c r="AJ35" s="25"/>
      <c r="AK35" s="63"/>
    </row>
    <row r="36" spans="1:37" ht="15.75">
      <c r="A36" s="21">
        <f t="shared" si="0"/>
        <v>32</v>
      </c>
      <c r="B36" s="59" t="s">
        <v>45</v>
      </c>
      <c r="C36" s="49" t="s">
        <v>35</v>
      </c>
      <c r="D36" s="23">
        <f t="shared" si="1"/>
        <v>21.11705</v>
      </c>
      <c r="E36" s="21">
        <f t="shared" si="2"/>
        <v>32</v>
      </c>
      <c r="F36" s="42">
        <f t="shared" si="3"/>
        <v>21</v>
      </c>
      <c r="G36" s="43">
        <f t="shared" si="4"/>
        <v>32.95</v>
      </c>
      <c r="H36" s="16">
        <f t="shared" si="5"/>
        <v>32.95</v>
      </c>
      <c r="I36" s="16">
        <f t="shared" si="6"/>
        <v>0</v>
      </c>
      <c r="J36" s="16">
        <f t="shared" si="7"/>
        <v>0</v>
      </c>
      <c r="K36" s="16">
        <f t="shared" si="8"/>
        <v>0</v>
      </c>
      <c r="L36" s="16">
        <f t="shared" si="9"/>
        <v>0</v>
      </c>
      <c r="M36" s="16">
        <f t="shared" si="10"/>
        <v>0</v>
      </c>
      <c r="N36" s="16">
        <f t="shared" si="11"/>
        <v>999</v>
      </c>
      <c r="O36" s="16">
        <f t="shared" si="12"/>
        <v>999</v>
      </c>
      <c r="P36" s="16">
        <f t="shared" si="13"/>
        <v>32.95</v>
      </c>
      <c r="Q36" s="16">
        <f t="shared" si="14"/>
        <v>999</v>
      </c>
      <c r="R36" s="16">
        <f t="shared" si="15"/>
        <v>999</v>
      </c>
      <c r="S36" s="16">
        <f t="shared" si="16"/>
        <v>999</v>
      </c>
      <c r="T36" s="24">
        <f t="shared" si="17"/>
        <v>0</v>
      </c>
      <c r="U36" s="24">
        <f t="shared" si="18"/>
        <v>0</v>
      </c>
      <c r="V36" s="24">
        <f t="shared" si="19"/>
        <v>21</v>
      </c>
      <c r="W36" s="24">
        <f t="shared" si="20"/>
        <v>0</v>
      </c>
      <c r="X36" s="24">
        <f t="shared" si="21"/>
        <v>0</v>
      </c>
      <c r="Y36" s="45">
        <f t="shared" si="22"/>
        <v>0</v>
      </c>
      <c r="Z36" s="60"/>
      <c r="AA36" s="67"/>
      <c r="AB36" s="25"/>
      <c r="AC36" s="63"/>
      <c r="AD36" s="27">
        <v>32.95</v>
      </c>
      <c r="AE36" s="28">
        <v>21</v>
      </c>
      <c r="AF36" s="25"/>
      <c r="AG36" s="26"/>
      <c r="AH36" s="27"/>
      <c r="AI36" s="28"/>
      <c r="AJ36" s="25"/>
      <c r="AK36" s="63"/>
    </row>
    <row r="37" spans="1:37" ht="15.75">
      <c r="A37" s="21">
        <f aca="true" t="shared" si="23" ref="A37:A68">RANK(D37,$D$5:$D$164)</f>
        <v>33</v>
      </c>
      <c r="B37" s="1" t="s">
        <v>77</v>
      </c>
      <c r="C37" s="58" t="s">
        <v>36</v>
      </c>
      <c r="D37" s="53">
        <f aca="true" t="shared" si="24" ref="D37:D68">(150-G37)/1000+F37</f>
        <v>21.11557</v>
      </c>
      <c r="E37" s="21">
        <f aca="true" t="shared" si="25" ref="E37:E68">A37</f>
        <v>33</v>
      </c>
      <c r="F37" s="42">
        <f aca="true" t="shared" si="26" ref="F37:F54">LARGE((T37:Y37),1)+LARGE((T37:Y37),2)+LARGE((T37:Y37),3)</f>
        <v>21</v>
      </c>
      <c r="G37" s="43">
        <f aca="true" t="shared" si="27" ref="G37:G68">SUM(H37:K37)</f>
        <v>34.43</v>
      </c>
      <c r="H37" s="16">
        <f aca="true" t="shared" si="28" ref="H37:H68">MIN(N37:S37)</f>
        <v>34.43</v>
      </c>
      <c r="I37" s="16">
        <f aca="true" t="shared" si="29" ref="I37:I68">IF(COUNTIF(N37:S37,"=999")&lt;5,SMALL((N37:S37),2),0)</f>
        <v>0</v>
      </c>
      <c r="J37" s="16">
        <f aca="true" t="shared" si="30" ref="J37:J68">IF(COUNTIF(N37:S37,"=999")&lt;4,SMALL((N37:S37),3),0)</f>
        <v>0</v>
      </c>
      <c r="K37" s="16">
        <f aca="true" t="shared" si="31" ref="K37:K68">IF(COUNTIF(N37:S37,"=999")&lt;3,SMALL((N37:S37),4),0)</f>
        <v>0</v>
      </c>
      <c r="L37" s="16">
        <f aca="true" t="shared" si="32" ref="L37:L68">IF(COUNTIF(N37:S37,"=999")&lt;2,SMALL((N37:S37),5),0)</f>
        <v>0</v>
      </c>
      <c r="M37" s="16">
        <f aca="true" t="shared" si="33" ref="M37:M68">IF(COUNTIF(N37:S37,"=999")&lt;1,SMALL((N37:S37),5),0)</f>
        <v>0</v>
      </c>
      <c r="N37" s="16">
        <f aca="true" t="shared" si="34" ref="N37:N68">IF((Z37&gt;0),Z37,999)</f>
        <v>34.43</v>
      </c>
      <c r="O37" s="16">
        <f aca="true" t="shared" si="35" ref="O37:O68">IF((AB37&gt;0),AB37,999)</f>
        <v>999</v>
      </c>
      <c r="P37" s="16">
        <f aca="true" t="shared" si="36" ref="P37:P68">IF((AD37&gt;0),AD37,999)</f>
        <v>999</v>
      </c>
      <c r="Q37" s="16">
        <f aca="true" t="shared" si="37" ref="Q37:Q68">IF((AF37&gt;0),AF37,999)</f>
        <v>999</v>
      </c>
      <c r="R37" s="16">
        <f aca="true" t="shared" si="38" ref="R37:R68">IF((AH37&gt;0),AH37,999)</f>
        <v>999</v>
      </c>
      <c r="S37" s="16">
        <f aca="true" t="shared" si="39" ref="S37:S68">IF((AJ37&gt;0),AJ37,999)</f>
        <v>999</v>
      </c>
      <c r="T37" s="24">
        <f aca="true" t="shared" si="40" ref="T37:T68">AA37</f>
        <v>21</v>
      </c>
      <c r="U37" s="24">
        <f aca="true" t="shared" si="41" ref="U37:U68">AC37</f>
        <v>0</v>
      </c>
      <c r="V37" s="24">
        <f aca="true" t="shared" si="42" ref="V37:V68">AE37</f>
        <v>0</v>
      </c>
      <c r="W37" s="24">
        <f aca="true" t="shared" si="43" ref="W37:W68">AG37</f>
        <v>0</v>
      </c>
      <c r="X37" s="24">
        <f aca="true" t="shared" si="44" ref="X37:X68">AI37</f>
        <v>0</v>
      </c>
      <c r="Y37" s="45">
        <f aca="true" t="shared" si="45" ref="Y37:Y68">AK37</f>
        <v>0</v>
      </c>
      <c r="Z37" s="60">
        <v>34.43</v>
      </c>
      <c r="AA37" s="67">
        <v>21</v>
      </c>
      <c r="AB37" s="25"/>
      <c r="AC37" s="63"/>
      <c r="AD37" s="27"/>
      <c r="AE37" s="28"/>
      <c r="AF37" s="25"/>
      <c r="AG37" s="26"/>
      <c r="AH37" s="27"/>
      <c r="AI37" s="28"/>
      <c r="AJ37" s="25"/>
      <c r="AK37" s="63"/>
    </row>
    <row r="38" spans="1:37" ht="15.75">
      <c r="A38" s="21">
        <f t="shared" si="23"/>
        <v>34</v>
      </c>
      <c r="B38" s="1" t="s">
        <v>53</v>
      </c>
      <c r="C38" s="1" t="s">
        <v>96</v>
      </c>
      <c r="D38" s="23">
        <f t="shared" si="24"/>
        <v>20.1167</v>
      </c>
      <c r="E38" s="21">
        <f t="shared" si="25"/>
        <v>34</v>
      </c>
      <c r="F38" s="42">
        <f t="shared" si="26"/>
        <v>20</v>
      </c>
      <c r="G38" s="43">
        <f t="shared" si="27"/>
        <v>33.3</v>
      </c>
      <c r="H38" s="16">
        <f t="shared" si="28"/>
        <v>33.3</v>
      </c>
      <c r="I38" s="16">
        <f t="shared" si="29"/>
        <v>0</v>
      </c>
      <c r="J38" s="16">
        <f t="shared" si="30"/>
        <v>0</v>
      </c>
      <c r="K38" s="16">
        <f t="shared" si="31"/>
        <v>0</v>
      </c>
      <c r="L38" s="16">
        <f t="shared" si="32"/>
        <v>0</v>
      </c>
      <c r="M38" s="16">
        <f t="shared" si="33"/>
        <v>0</v>
      </c>
      <c r="N38" s="16">
        <f t="shared" si="34"/>
        <v>999</v>
      </c>
      <c r="O38" s="16">
        <f t="shared" si="35"/>
        <v>999</v>
      </c>
      <c r="P38" s="16">
        <f t="shared" si="36"/>
        <v>33.3</v>
      </c>
      <c r="Q38" s="16">
        <f t="shared" si="37"/>
        <v>999</v>
      </c>
      <c r="R38" s="16">
        <f t="shared" si="38"/>
        <v>999</v>
      </c>
      <c r="S38" s="16">
        <f t="shared" si="39"/>
        <v>999</v>
      </c>
      <c r="T38" s="24">
        <f t="shared" si="40"/>
        <v>0</v>
      </c>
      <c r="U38" s="24">
        <f t="shared" si="41"/>
        <v>0</v>
      </c>
      <c r="V38" s="24">
        <f t="shared" si="42"/>
        <v>20</v>
      </c>
      <c r="W38" s="24">
        <f t="shared" si="43"/>
        <v>0</v>
      </c>
      <c r="X38" s="24">
        <f t="shared" si="44"/>
        <v>0</v>
      </c>
      <c r="Y38" s="45">
        <f t="shared" si="45"/>
        <v>0</v>
      </c>
      <c r="Z38" s="60"/>
      <c r="AA38" s="67"/>
      <c r="AB38" s="25"/>
      <c r="AC38" s="63"/>
      <c r="AD38" s="27">
        <v>33.3</v>
      </c>
      <c r="AE38" s="28">
        <v>20</v>
      </c>
      <c r="AF38" s="25"/>
      <c r="AG38" s="26"/>
      <c r="AH38" s="27"/>
      <c r="AI38" s="28"/>
      <c r="AJ38" s="25"/>
      <c r="AK38" s="63"/>
    </row>
    <row r="39" spans="1:37" ht="15.75">
      <c r="A39" s="21">
        <f t="shared" si="23"/>
        <v>35</v>
      </c>
      <c r="B39" s="9" t="s">
        <v>79</v>
      </c>
      <c r="C39" s="58" t="s">
        <v>6</v>
      </c>
      <c r="D39" s="53">
        <f t="shared" si="24"/>
        <v>18.11284</v>
      </c>
      <c r="E39" s="21">
        <f t="shared" si="25"/>
        <v>35</v>
      </c>
      <c r="F39" s="42">
        <f t="shared" si="26"/>
        <v>18</v>
      </c>
      <c r="G39" s="43">
        <f t="shared" si="27"/>
        <v>37.16</v>
      </c>
      <c r="H39" s="16">
        <f t="shared" si="28"/>
        <v>37.16</v>
      </c>
      <c r="I39" s="16">
        <f t="shared" si="29"/>
        <v>0</v>
      </c>
      <c r="J39" s="16">
        <f t="shared" si="30"/>
        <v>0</v>
      </c>
      <c r="K39" s="16">
        <f t="shared" si="31"/>
        <v>0</v>
      </c>
      <c r="L39" s="16">
        <f t="shared" si="32"/>
        <v>0</v>
      </c>
      <c r="M39" s="16">
        <f t="shared" si="33"/>
        <v>0</v>
      </c>
      <c r="N39" s="16">
        <f t="shared" si="34"/>
        <v>37.16</v>
      </c>
      <c r="O39" s="16">
        <f t="shared" si="35"/>
        <v>999</v>
      </c>
      <c r="P39" s="16">
        <f t="shared" si="36"/>
        <v>999</v>
      </c>
      <c r="Q39" s="16">
        <f t="shared" si="37"/>
        <v>999</v>
      </c>
      <c r="R39" s="16">
        <f t="shared" si="38"/>
        <v>999</v>
      </c>
      <c r="S39" s="16">
        <f t="shared" si="39"/>
        <v>999</v>
      </c>
      <c r="T39" s="24">
        <f t="shared" si="40"/>
        <v>18</v>
      </c>
      <c r="U39" s="24">
        <f t="shared" si="41"/>
        <v>0</v>
      </c>
      <c r="V39" s="24">
        <f t="shared" si="42"/>
        <v>0</v>
      </c>
      <c r="W39" s="24">
        <f t="shared" si="43"/>
        <v>0</v>
      </c>
      <c r="X39" s="24">
        <f t="shared" si="44"/>
        <v>0</v>
      </c>
      <c r="Y39" s="45">
        <f t="shared" si="45"/>
        <v>0</v>
      </c>
      <c r="Z39" s="60">
        <v>37.16</v>
      </c>
      <c r="AA39" s="67">
        <v>18</v>
      </c>
      <c r="AB39" s="25"/>
      <c r="AC39" s="63"/>
      <c r="AD39" s="27"/>
      <c r="AE39" s="28"/>
      <c r="AF39" s="25"/>
      <c r="AG39" s="26"/>
      <c r="AH39" s="27"/>
      <c r="AI39" s="28"/>
      <c r="AJ39" s="25"/>
      <c r="AK39" s="63"/>
    </row>
    <row r="40" spans="1:37" ht="15.75">
      <c r="A40" s="21">
        <f t="shared" si="23"/>
        <v>36</v>
      </c>
      <c r="B40" s="59" t="s">
        <v>51</v>
      </c>
      <c r="C40" s="49" t="s">
        <v>3</v>
      </c>
      <c r="D40" s="23">
        <f t="shared" si="24"/>
        <v>17.11512</v>
      </c>
      <c r="E40" s="21">
        <f t="shared" si="25"/>
        <v>36</v>
      </c>
      <c r="F40" s="42">
        <f t="shared" si="26"/>
        <v>17</v>
      </c>
      <c r="G40" s="43">
        <f t="shared" si="27"/>
        <v>34.88</v>
      </c>
      <c r="H40" s="16">
        <f t="shared" si="28"/>
        <v>34.88</v>
      </c>
      <c r="I40" s="16">
        <f t="shared" si="29"/>
        <v>0</v>
      </c>
      <c r="J40" s="16">
        <f t="shared" si="30"/>
        <v>0</v>
      </c>
      <c r="K40" s="16">
        <f t="shared" si="31"/>
        <v>0</v>
      </c>
      <c r="L40" s="16">
        <f t="shared" si="32"/>
        <v>0</v>
      </c>
      <c r="M40" s="16">
        <f t="shared" si="33"/>
        <v>0</v>
      </c>
      <c r="N40" s="16">
        <f t="shared" si="34"/>
        <v>999</v>
      </c>
      <c r="O40" s="16">
        <f t="shared" si="35"/>
        <v>999</v>
      </c>
      <c r="P40" s="16">
        <f t="shared" si="36"/>
        <v>34.88</v>
      </c>
      <c r="Q40" s="16">
        <f t="shared" si="37"/>
        <v>999</v>
      </c>
      <c r="R40" s="16">
        <f t="shared" si="38"/>
        <v>999</v>
      </c>
      <c r="S40" s="16">
        <f t="shared" si="39"/>
        <v>999</v>
      </c>
      <c r="T40" s="24">
        <f t="shared" si="40"/>
        <v>0</v>
      </c>
      <c r="U40" s="24">
        <f t="shared" si="41"/>
        <v>0</v>
      </c>
      <c r="V40" s="24">
        <f t="shared" si="42"/>
        <v>17</v>
      </c>
      <c r="W40" s="24">
        <f t="shared" si="43"/>
        <v>0</v>
      </c>
      <c r="X40" s="24">
        <f t="shared" si="44"/>
        <v>0</v>
      </c>
      <c r="Y40" s="45">
        <f t="shared" si="45"/>
        <v>0</v>
      </c>
      <c r="Z40" s="60"/>
      <c r="AA40" s="67"/>
      <c r="AB40" s="25"/>
      <c r="AC40" s="63"/>
      <c r="AD40" s="27">
        <v>34.88</v>
      </c>
      <c r="AE40" s="28">
        <v>17</v>
      </c>
      <c r="AF40" s="25"/>
      <c r="AG40" s="26"/>
      <c r="AH40" s="27"/>
      <c r="AI40" s="28"/>
      <c r="AJ40" s="25"/>
      <c r="AK40" s="63"/>
    </row>
    <row r="41" spans="1:37" ht="15.75">
      <c r="A41" s="21">
        <f t="shared" si="23"/>
        <v>37</v>
      </c>
      <c r="B41" s="1" t="s">
        <v>62</v>
      </c>
      <c r="C41" s="1" t="s">
        <v>36</v>
      </c>
      <c r="D41" s="23">
        <f t="shared" si="24"/>
        <v>17.1125</v>
      </c>
      <c r="E41" s="21">
        <f t="shared" si="25"/>
        <v>37</v>
      </c>
      <c r="F41" s="42">
        <f t="shared" si="26"/>
        <v>17</v>
      </c>
      <c r="G41" s="43">
        <f t="shared" si="27"/>
        <v>37.5</v>
      </c>
      <c r="H41" s="16">
        <f t="shared" si="28"/>
        <v>37.5</v>
      </c>
      <c r="I41" s="16">
        <f t="shared" si="29"/>
        <v>0</v>
      </c>
      <c r="J41" s="16">
        <f t="shared" si="30"/>
        <v>0</v>
      </c>
      <c r="K41" s="16">
        <f t="shared" si="31"/>
        <v>0</v>
      </c>
      <c r="L41" s="16">
        <f t="shared" si="32"/>
        <v>0</v>
      </c>
      <c r="M41" s="16">
        <f t="shared" si="33"/>
        <v>0</v>
      </c>
      <c r="N41" s="16">
        <f t="shared" si="34"/>
        <v>37.5</v>
      </c>
      <c r="O41" s="16">
        <f t="shared" si="35"/>
        <v>999</v>
      </c>
      <c r="P41" s="16">
        <f t="shared" si="36"/>
        <v>999</v>
      </c>
      <c r="Q41" s="16">
        <f t="shared" si="37"/>
        <v>999</v>
      </c>
      <c r="R41" s="16">
        <f t="shared" si="38"/>
        <v>999</v>
      </c>
      <c r="S41" s="16">
        <f t="shared" si="39"/>
        <v>999</v>
      </c>
      <c r="T41" s="24">
        <f t="shared" si="40"/>
        <v>17</v>
      </c>
      <c r="U41" s="24">
        <f t="shared" si="41"/>
        <v>0</v>
      </c>
      <c r="V41" s="24">
        <f t="shared" si="42"/>
        <v>0</v>
      </c>
      <c r="W41" s="24">
        <f t="shared" si="43"/>
        <v>0</v>
      </c>
      <c r="X41" s="24">
        <f t="shared" si="44"/>
        <v>0</v>
      </c>
      <c r="Y41" s="45">
        <f t="shared" si="45"/>
        <v>0</v>
      </c>
      <c r="Z41" s="60">
        <v>37.5</v>
      </c>
      <c r="AA41" s="67">
        <v>17</v>
      </c>
      <c r="AB41" s="25"/>
      <c r="AC41" s="63"/>
      <c r="AD41" s="27"/>
      <c r="AE41" s="28"/>
      <c r="AF41" s="25"/>
      <c r="AG41" s="26"/>
      <c r="AH41" s="27"/>
      <c r="AI41" s="28"/>
      <c r="AJ41" s="25"/>
      <c r="AK41" s="63"/>
    </row>
    <row r="42" spans="1:37" ht="15.75">
      <c r="A42" s="21">
        <f t="shared" si="23"/>
        <v>38</v>
      </c>
      <c r="B42" s="9" t="s">
        <v>55</v>
      </c>
      <c r="C42" s="9" t="s">
        <v>3</v>
      </c>
      <c r="D42" s="23">
        <f t="shared" si="24"/>
        <v>17.11171</v>
      </c>
      <c r="E42" s="21">
        <f t="shared" si="25"/>
        <v>38</v>
      </c>
      <c r="F42" s="42">
        <f t="shared" si="26"/>
        <v>17</v>
      </c>
      <c r="G42" s="43">
        <f t="shared" si="27"/>
        <v>38.29</v>
      </c>
      <c r="H42" s="16">
        <f t="shared" si="28"/>
        <v>38.29</v>
      </c>
      <c r="I42" s="16">
        <f t="shared" si="29"/>
        <v>0</v>
      </c>
      <c r="J42" s="16">
        <f t="shared" si="30"/>
        <v>0</v>
      </c>
      <c r="K42" s="16">
        <f t="shared" si="31"/>
        <v>0</v>
      </c>
      <c r="L42" s="16">
        <f t="shared" si="32"/>
        <v>0</v>
      </c>
      <c r="M42" s="16">
        <f t="shared" si="33"/>
        <v>0</v>
      </c>
      <c r="N42" s="16">
        <f t="shared" si="34"/>
        <v>999</v>
      </c>
      <c r="O42" s="16">
        <f t="shared" si="35"/>
        <v>38.29</v>
      </c>
      <c r="P42" s="16">
        <f t="shared" si="36"/>
        <v>999</v>
      </c>
      <c r="Q42" s="16">
        <f t="shared" si="37"/>
        <v>999</v>
      </c>
      <c r="R42" s="16">
        <f t="shared" si="38"/>
        <v>999</v>
      </c>
      <c r="S42" s="16">
        <f t="shared" si="39"/>
        <v>999</v>
      </c>
      <c r="T42" s="24">
        <f t="shared" si="40"/>
        <v>0</v>
      </c>
      <c r="U42" s="24">
        <f t="shared" si="41"/>
        <v>17</v>
      </c>
      <c r="V42" s="24">
        <f t="shared" si="42"/>
        <v>0</v>
      </c>
      <c r="W42" s="24">
        <f t="shared" si="43"/>
        <v>0</v>
      </c>
      <c r="X42" s="24">
        <f t="shared" si="44"/>
        <v>0</v>
      </c>
      <c r="Y42" s="45">
        <f t="shared" si="45"/>
        <v>0</v>
      </c>
      <c r="Z42" s="60"/>
      <c r="AA42" s="67"/>
      <c r="AB42" s="25">
        <v>38.29</v>
      </c>
      <c r="AC42" s="63">
        <v>17</v>
      </c>
      <c r="AD42" s="27"/>
      <c r="AE42" s="28"/>
      <c r="AF42" s="25"/>
      <c r="AG42" s="26"/>
      <c r="AH42" s="27"/>
      <c r="AI42" s="28"/>
      <c r="AJ42" s="25"/>
      <c r="AK42" s="63"/>
    </row>
    <row r="43" spans="1:37" ht="15.75">
      <c r="A43" s="21">
        <f t="shared" si="23"/>
        <v>39</v>
      </c>
      <c r="B43" s="1" t="s">
        <v>80</v>
      </c>
      <c r="C43" s="58" t="s">
        <v>81</v>
      </c>
      <c r="D43" s="23">
        <f t="shared" si="24"/>
        <v>16.11178</v>
      </c>
      <c r="E43" s="21">
        <f t="shared" si="25"/>
        <v>39</v>
      </c>
      <c r="F43" s="42">
        <f t="shared" si="26"/>
        <v>16</v>
      </c>
      <c r="G43" s="43">
        <f t="shared" si="27"/>
        <v>38.22</v>
      </c>
      <c r="H43" s="16">
        <f t="shared" si="28"/>
        <v>38.22</v>
      </c>
      <c r="I43" s="16">
        <f t="shared" si="29"/>
        <v>0</v>
      </c>
      <c r="J43" s="16">
        <f t="shared" si="30"/>
        <v>0</v>
      </c>
      <c r="K43" s="16">
        <f t="shared" si="31"/>
        <v>0</v>
      </c>
      <c r="L43" s="16">
        <f t="shared" si="32"/>
        <v>0</v>
      </c>
      <c r="M43" s="16">
        <f t="shared" si="33"/>
        <v>0</v>
      </c>
      <c r="N43" s="16">
        <f t="shared" si="34"/>
        <v>38.22</v>
      </c>
      <c r="O43" s="16">
        <f t="shared" si="35"/>
        <v>999</v>
      </c>
      <c r="P43" s="16">
        <f t="shared" si="36"/>
        <v>999</v>
      </c>
      <c r="Q43" s="16">
        <f t="shared" si="37"/>
        <v>999</v>
      </c>
      <c r="R43" s="16">
        <f t="shared" si="38"/>
        <v>999</v>
      </c>
      <c r="S43" s="16">
        <f t="shared" si="39"/>
        <v>999</v>
      </c>
      <c r="T43" s="24">
        <f t="shared" si="40"/>
        <v>16</v>
      </c>
      <c r="U43" s="24">
        <f t="shared" si="41"/>
        <v>0</v>
      </c>
      <c r="V43" s="24">
        <f t="shared" si="42"/>
        <v>0</v>
      </c>
      <c r="W43" s="24">
        <f t="shared" si="43"/>
        <v>0</v>
      </c>
      <c r="X43" s="24">
        <f t="shared" si="44"/>
        <v>0</v>
      </c>
      <c r="Y43" s="45">
        <f t="shared" si="45"/>
        <v>0</v>
      </c>
      <c r="Z43" s="60">
        <v>38.22</v>
      </c>
      <c r="AA43" s="67">
        <v>16</v>
      </c>
      <c r="AB43" s="25"/>
      <c r="AC43" s="63"/>
      <c r="AD43" s="27"/>
      <c r="AE43" s="28"/>
      <c r="AF43" s="25"/>
      <c r="AG43" s="26"/>
      <c r="AH43" s="27"/>
      <c r="AI43" s="28"/>
      <c r="AJ43" s="25"/>
      <c r="AK43" s="63"/>
    </row>
    <row r="44" spans="1:37" ht="15.75">
      <c r="A44" s="21">
        <f t="shared" si="23"/>
        <v>40</v>
      </c>
      <c r="B44" s="59" t="s">
        <v>56</v>
      </c>
      <c r="C44" s="49" t="s">
        <v>88</v>
      </c>
      <c r="D44" s="53">
        <f t="shared" si="24"/>
        <v>16.11088</v>
      </c>
      <c r="E44" s="21">
        <f t="shared" si="25"/>
        <v>40</v>
      </c>
      <c r="F44" s="42">
        <f t="shared" si="26"/>
        <v>16</v>
      </c>
      <c r="G44" s="43">
        <f t="shared" si="27"/>
        <v>39.12</v>
      </c>
      <c r="H44" s="16">
        <f t="shared" si="28"/>
        <v>39.12</v>
      </c>
      <c r="I44" s="16">
        <f t="shared" si="29"/>
        <v>0</v>
      </c>
      <c r="J44" s="16">
        <f t="shared" si="30"/>
        <v>0</v>
      </c>
      <c r="K44" s="16">
        <f t="shared" si="31"/>
        <v>0</v>
      </c>
      <c r="L44" s="16">
        <f t="shared" si="32"/>
        <v>0</v>
      </c>
      <c r="M44" s="16">
        <f t="shared" si="33"/>
        <v>0</v>
      </c>
      <c r="N44" s="16">
        <f t="shared" si="34"/>
        <v>999</v>
      </c>
      <c r="O44" s="16">
        <f t="shared" si="35"/>
        <v>39.12</v>
      </c>
      <c r="P44" s="16">
        <f t="shared" si="36"/>
        <v>999</v>
      </c>
      <c r="Q44" s="16">
        <f t="shared" si="37"/>
        <v>999</v>
      </c>
      <c r="R44" s="16">
        <f t="shared" si="38"/>
        <v>999</v>
      </c>
      <c r="S44" s="16">
        <f t="shared" si="39"/>
        <v>999</v>
      </c>
      <c r="T44" s="24">
        <f t="shared" si="40"/>
        <v>0</v>
      </c>
      <c r="U44" s="24">
        <f t="shared" si="41"/>
        <v>16</v>
      </c>
      <c r="V44" s="24">
        <f t="shared" si="42"/>
        <v>0</v>
      </c>
      <c r="W44" s="24">
        <f t="shared" si="43"/>
        <v>0</v>
      </c>
      <c r="X44" s="24">
        <f t="shared" si="44"/>
        <v>0</v>
      </c>
      <c r="Y44" s="45">
        <f t="shared" si="45"/>
        <v>0</v>
      </c>
      <c r="Z44" s="60"/>
      <c r="AA44" s="67"/>
      <c r="AB44" s="25">
        <v>39.12</v>
      </c>
      <c r="AC44" s="63">
        <v>16</v>
      </c>
      <c r="AD44" s="27"/>
      <c r="AE44" s="28"/>
      <c r="AF44" s="25"/>
      <c r="AG44" s="26"/>
      <c r="AH44" s="27"/>
      <c r="AI44" s="28"/>
      <c r="AJ44" s="25"/>
      <c r="AK44" s="63"/>
    </row>
    <row r="45" spans="1:37" ht="15.75">
      <c r="A45" s="21">
        <f t="shared" si="23"/>
        <v>41</v>
      </c>
      <c r="B45" s="59" t="s">
        <v>63</v>
      </c>
      <c r="C45" s="1" t="s">
        <v>35</v>
      </c>
      <c r="D45" s="23">
        <f t="shared" si="24"/>
        <v>15.11159</v>
      </c>
      <c r="E45" s="21">
        <f t="shared" si="25"/>
        <v>41</v>
      </c>
      <c r="F45" s="42">
        <f t="shared" si="26"/>
        <v>15</v>
      </c>
      <c r="G45" s="43">
        <f t="shared" si="27"/>
        <v>38.41</v>
      </c>
      <c r="H45" s="16">
        <f t="shared" si="28"/>
        <v>38.41</v>
      </c>
      <c r="I45" s="16">
        <f t="shared" si="29"/>
        <v>0</v>
      </c>
      <c r="J45" s="16">
        <f t="shared" si="30"/>
        <v>0</v>
      </c>
      <c r="K45" s="16">
        <f t="shared" si="31"/>
        <v>0</v>
      </c>
      <c r="L45" s="16">
        <f t="shared" si="32"/>
        <v>0</v>
      </c>
      <c r="M45" s="16">
        <f t="shared" si="33"/>
        <v>0</v>
      </c>
      <c r="N45" s="16">
        <f t="shared" si="34"/>
        <v>38.41</v>
      </c>
      <c r="O45" s="16">
        <f t="shared" si="35"/>
        <v>999</v>
      </c>
      <c r="P45" s="16">
        <f t="shared" si="36"/>
        <v>999</v>
      </c>
      <c r="Q45" s="16">
        <f t="shared" si="37"/>
        <v>999</v>
      </c>
      <c r="R45" s="16">
        <f t="shared" si="38"/>
        <v>999</v>
      </c>
      <c r="S45" s="16">
        <f t="shared" si="39"/>
        <v>999</v>
      </c>
      <c r="T45" s="24">
        <f t="shared" si="40"/>
        <v>15</v>
      </c>
      <c r="U45" s="24">
        <f t="shared" si="41"/>
        <v>0</v>
      </c>
      <c r="V45" s="24">
        <f t="shared" si="42"/>
        <v>0</v>
      </c>
      <c r="W45" s="24">
        <f t="shared" si="43"/>
        <v>0</v>
      </c>
      <c r="X45" s="24">
        <f t="shared" si="44"/>
        <v>0</v>
      </c>
      <c r="Y45" s="45">
        <f t="shared" si="45"/>
        <v>0</v>
      </c>
      <c r="Z45" s="60">
        <v>38.41</v>
      </c>
      <c r="AA45" s="67">
        <v>15</v>
      </c>
      <c r="AB45" s="25"/>
      <c r="AC45" s="63"/>
      <c r="AD45" s="27"/>
      <c r="AE45" s="28"/>
      <c r="AF45" s="25"/>
      <c r="AG45" s="26"/>
      <c r="AH45" s="27"/>
      <c r="AI45" s="28"/>
      <c r="AJ45" s="25"/>
      <c r="AK45" s="63"/>
    </row>
    <row r="46" spans="1:37" ht="15.75">
      <c r="A46" s="21">
        <f t="shared" si="23"/>
        <v>42</v>
      </c>
      <c r="B46" s="9" t="s">
        <v>59</v>
      </c>
      <c r="C46" s="58" t="s">
        <v>3</v>
      </c>
      <c r="D46" s="53">
        <f t="shared" si="24"/>
        <v>13.11367</v>
      </c>
      <c r="E46" s="21">
        <f t="shared" si="25"/>
        <v>42</v>
      </c>
      <c r="F46" s="42">
        <f t="shared" si="26"/>
        <v>13</v>
      </c>
      <c r="G46" s="43">
        <f t="shared" si="27"/>
        <v>36.33</v>
      </c>
      <c r="H46" s="16">
        <f t="shared" si="28"/>
        <v>36.33</v>
      </c>
      <c r="I46" s="16">
        <f t="shared" si="29"/>
        <v>0</v>
      </c>
      <c r="J46" s="16">
        <f t="shared" si="30"/>
        <v>0</v>
      </c>
      <c r="K46" s="16">
        <f t="shared" si="31"/>
        <v>0</v>
      </c>
      <c r="L46" s="16">
        <f t="shared" si="32"/>
        <v>0</v>
      </c>
      <c r="M46" s="16">
        <f t="shared" si="33"/>
        <v>0</v>
      </c>
      <c r="N46" s="16">
        <f t="shared" si="34"/>
        <v>999</v>
      </c>
      <c r="O46" s="16">
        <f t="shared" si="35"/>
        <v>999</v>
      </c>
      <c r="P46" s="16">
        <f t="shared" si="36"/>
        <v>36.33</v>
      </c>
      <c r="Q46" s="16">
        <f t="shared" si="37"/>
        <v>999</v>
      </c>
      <c r="R46" s="16">
        <f t="shared" si="38"/>
        <v>999</v>
      </c>
      <c r="S46" s="16">
        <f t="shared" si="39"/>
        <v>999</v>
      </c>
      <c r="T46" s="24">
        <f t="shared" si="40"/>
        <v>0</v>
      </c>
      <c r="U46" s="24">
        <f t="shared" si="41"/>
        <v>0</v>
      </c>
      <c r="V46" s="24">
        <f t="shared" si="42"/>
        <v>13</v>
      </c>
      <c r="W46" s="24">
        <f t="shared" si="43"/>
        <v>0</v>
      </c>
      <c r="X46" s="24">
        <f t="shared" si="44"/>
        <v>0</v>
      </c>
      <c r="Y46" s="45">
        <f t="shared" si="45"/>
        <v>0</v>
      </c>
      <c r="Z46" s="60"/>
      <c r="AA46" s="67"/>
      <c r="AB46" s="25"/>
      <c r="AC46" s="63"/>
      <c r="AD46" s="27">
        <v>36.33</v>
      </c>
      <c r="AE46" s="28">
        <v>13</v>
      </c>
      <c r="AF46" s="25"/>
      <c r="AG46" s="26"/>
      <c r="AH46" s="27"/>
      <c r="AI46" s="28"/>
      <c r="AJ46" s="25"/>
      <c r="AK46" s="63"/>
    </row>
    <row r="47" spans="1:37" ht="15.75">
      <c r="A47" s="21">
        <f t="shared" si="23"/>
        <v>43</v>
      </c>
      <c r="B47" s="49" t="s">
        <v>82</v>
      </c>
      <c r="C47" s="49" t="s">
        <v>6</v>
      </c>
      <c r="D47" s="23">
        <f t="shared" si="24"/>
        <v>13.11083</v>
      </c>
      <c r="E47" s="21">
        <f t="shared" si="25"/>
        <v>43</v>
      </c>
      <c r="F47" s="42">
        <f t="shared" si="26"/>
        <v>13</v>
      </c>
      <c r="G47" s="43">
        <f t="shared" si="27"/>
        <v>39.17</v>
      </c>
      <c r="H47" s="16">
        <f t="shared" si="28"/>
        <v>39.17</v>
      </c>
      <c r="I47" s="16">
        <f t="shared" si="29"/>
        <v>0</v>
      </c>
      <c r="J47" s="16">
        <f t="shared" si="30"/>
        <v>0</v>
      </c>
      <c r="K47" s="16">
        <f t="shared" si="31"/>
        <v>0</v>
      </c>
      <c r="L47" s="16">
        <f t="shared" si="32"/>
        <v>0</v>
      </c>
      <c r="M47" s="16">
        <f t="shared" si="33"/>
        <v>0</v>
      </c>
      <c r="N47" s="16">
        <f t="shared" si="34"/>
        <v>39.17</v>
      </c>
      <c r="O47" s="16">
        <f t="shared" si="35"/>
        <v>999</v>
      </c>
      <c r="P47" s="16">
        <f t="shared" si="36"/>
        <v>999</v>
      </c>
      <c r="Q47" s="16">
        <f t="shared" si="37"/>
        <v>999</v>
      </c>
      <c r="R47" s="16">
        <f t="shared" si="38"/>
        <v>999</v>
      </c>
      <c r="S47" s="16">
        <f t="shared" si="39"/>
        <v>999</v>
      </c>
      <c r="T47" s="24">
        <f t="shared" si="40"/>
        <v>13</v>
      </c>
      <c r="U47" s="24">
        <f t="shared" si="41"/>
        <v>0</v>
      </c>
      <c r="V47" s="24">
        <f t="shared" si="42"/>
        <v>0</v>
      </c>
      <c r="W47" s="24">
        <f t="shared" si="43"/>
        <v>0</v>
      </c>
      <c r="X47" s="24">
        <f t="shared" si="44"/>
        <v>0</v>
      </c>
      <c r="Y47" s="45">
        <f t="shared" si="45"/>
        <v>0</v>
      </c>
      <c r="Z47" s="60">
        <v>39.17</v>
      </c>
      <c r="AA47" s="67">
        <v>13</v>
      </c>
      <c r="AB47" s="25"/>
      <c r="AC47" s="63"/>
      <c r="AD47" s="27"/>
      <c r="AE47" s="28"/>
      <c r="AF47" s="25"/>
      <c r="AG47" s="26"/>
      <c r="AH47" s="27"/>
      <c r="AI47" s="28"/>
      <c r="AJ47" s="25"/>
      <c r="AK47" s="63"/>
    </row>
    <row r="48" spans="1:37" ht="15.75">
      <c r="A48" s="21">
        <f t="shared" si="23"/>
        <v>44</v>
      </c>
      <c r="B48" s="1" t="s">
        <v>37</v>
      </c>
      <c r="C48" s="58" t="s">
        <v>3</v>
      </c>
      <c r="D48" s="23">
        <f t="shared" si="24"/>
        <v>12.11338</v>
      </c>
      <c r="E48" s="21">
        <f t="shared" si="25"/>
        <v>44</v>
      </c>
      <c r="F48" s="42">
        <f t="shared" si="26"/>
        <v>12</v>
      </c>
      <c r="G48" s="43">
        <f t="shared" si="27"/>
        <v>36.62</v>
      </c>
      <c r="H48" s="16">
        <f t="shared" si="28"/>
        <v>36.62</v>
      </c>
      <c r="I48" s="16">
        <f t="shared" si="29"/>
        <v>0</v>
      </c>
      <c r="J48" s="16">
        <f t="shared" si="30"/>
        <v>0</v>
      </c>
      <c r="K48" s="16">
        <f t="shared" si="31"/>
        <v>0</v>
      </c>
      <c r="L48" s="16">
        <f t="shared" si="32"/>
        <v>0</v>
      </c>
      <c r="M48" s="16">
        <f t="shared" si="33"/>
        <v>0</v>
      </c>
      <c r="N48" s="16">
        <f t="shared" si="34"/>
        <v>999</v>
      </c>
      <c r="O48" s="16">
        <f t="shared" si="35"/>
        <v>999</v>
      </c>
      <c r="P48" s="16">
        <f t="shared" si="36"/>
        <v>36.62</v>
      </c>
      <c r="Q48" s="16">
        <f t="shared" si="37"/>
        <v>999</v>
      </c>
      <c r="R48" s="16">
        <f t="shared" si="38"/>
        <v>999</v>
      </c>
      <c r="S48" s="16">
        <f t="shared" si="39"/>
        <v>999</v>
      </c>
      <c r="T48" s="24">
        <f t="shared" si="40"/>
        <v>0</v>
      </c>
      <c r="U48" s="24">
        <f t="shared" si="41"/>
        <v>0</v>
      </c>
      <c r="V48" s="24">
        <f t="shared" si="42"/>
        <v>12</v>
      </c>
      <c r="W48" s="24">
        <f t="shared" si="43"/>
        <v>0</v>
      </c>
      <c r="X48" s="24">
        <f t="shared" si="44"/>
        <v>0</v>
      </c>
      <c r="Y48" s="45">
        <f t="shared" si="45"/>
        <v>0</v>
      </c>
      <c r="Z48" s="60"/>
      <c r="AA48" s="67"/>
      <c r="AB48" s="25"/>
      <c r="AC48" s="63"/>
      <c r="AD48" s="27">
        <v>36.62</v>
      </c>
      <c r="AE48" s="28">
        <v>12</v>
      </c>
      <c r="AF48" s="25"/>
      <c r="AG48" s="26"/>
      <c r="AH48" s="27"/>
      <c r="AI48" s="28"/>
      <c r="AJ48" s="25"/>
      <c r="AK48" s="63"/>
    </row>
    <row r="49" spans="1:37" ht="15.75">
      <c r="A49" s="21">
        <f t="shared" si="23"/>
        <v>45</v>
      </c>
      <c r="B49" s="59" t="s">
        <v>26</v>
      </c>
      <c r="C49" s="1" t="s">
        <v>3</v>
      </c>
      <c r="D49" s="23">
        <f t="shared" si="24"/>
        <v>11.11303</v>
      </c>
      <c r="E49" s="21">
        <f t="shared" si="25"/>
        <v>45</v>
      </c>
      <c r="F49" s="42">
        <f t="shared" si="26"/>
        <v>11</v>
      </c>
      <c r="G49" s="43">
        <f t="shared" si="27"/>
        <v>36.97</v>
      </c>
      <c r="H49" s="16">
        <f t="shared" si="28"/>
        <v>36.97</v>
      </c>
      <c r="I49" s="16">
        <f t="shared" si="29"/>
        <v>0</v>
      </c>
      <c r="J49" s="16">
        <f t="shared" si="30"/>
        <v>0</v>
      </c>
      <c r="K49" s="16">
        <f t="shared" si="31"/>
        <v>0</v>
      </c>
      <c r="L49" s="16">
        <f t="shared" si="32"/>
        <v>0</v>
      </c>
      <c r="M49" s="16">
        <f t="shared" si="33"/>
        <v>0</v>
      </c>
      <c r="N49" s="16">
        <f t="shared" si="34"/>
        <v>999</v>
      </c>
      <c r="O49" s="16">
        <f t="shared" si="35"/>
        <v>999</v>
      </c>
      <c r="P49" s="16">
        <f t="shared" si="36"/>
        <v>36.97</v>
      </c>
      <c r="Q49" s="16">
        <f t="shared" si="37"/>
        <v>999</v>
      </c>
      <c r="R49" s="16">
        <f t="shared" si="38"/>
        <v>999</v>
      </c>
      <c r="S49" s="16">
        <f t="shared" si="39"/>
        <v>999</v>
      </c>
      <c r="T49" s="24">
        <f t="shared" si="40"/>
        <v>0</v>
      </c>
      <c r="U49" s="24">
        <f t="shared" si="41"/>
        <v>0</v>
      </c>
      <c r="V49" s="24">
        <f t="shared" si="42"/>
        <v>11</v>
      </c>
      <c r="W49" s="24">
        <f t="shared" si="43"/>
        <v>0</v>
      </c>
      <c r="X49" s="24">
        <f t="shared" si="44"/>
        <v>0</v>
      </c>
      <c r="Y49" s="45">
        <f t="shared" si="45"/>
        <v>0</v>
      </c>
      <c r="Z49" s="60"/>
      <c r="AA49" s="67"/>
      <c r="AB49" s="25"/>
      <c r="AC49" s="63"/>
      <c r="AD49" s="27">
        <v>36.97</v>
      </c>
      <c r="AE49" s="28">
        <v>11</v>
      </c>
      <c r="AF49" s="25"/>
      <c r="AG49" s="26"/>
      <c r="AH49" s="27"/>
      <c r="AI49" s="28"/>
      <c r="AJ49" s="25"/>
      <c r="AK49" s="63"/>
    </row>
    <row r="50" spans="1:37" ht="15.75">
      <c r="A50" s="21">
        <f t="shared" si="23"/>
        <v>46</v>
      </c>
      <c r="B50" s="1" t="s">
        <v>85</v>
      </c>
      <c r="C50" s="1" t="s">
        <v>36</v>
      </c>
      <c r="D50" s="23">
        <f t="shared" si="24"/>
        <v>10.10723</v>
      </c>
      <c r="E50" s="21">
        <f t="shared" si="25"/>
        <v>46</v>
      </c>
      <c r="F50" s="42">
        <f t="shared" si="26"/>
        <v>10</v>
      </c>
      <c r="G50" s="43">
        <f t="shared" si="27"/>
        <v>42.77</v>
      </c>
      <c r="H50" s="16">
        <f t="shared" si="28"/>
        <v>42.77</v>
      </c>
      <c r="I50" s="16">
        <f t="shared" si="29"/>
        <v>0</v>
      </c>
      <c r="J50" s="16">
        <f t="shared" si="30"/>
        <v>0</v>
      </c>
      <c r="K50" s="16">
        <f t="shared" si="31"/>
        <v>0</v>
      </c>
      <c r="L50" s="16">
        <f t="shared" si="32"/>
        <v>0</v>
      </c>
      <c r="M50" s="16">
        <f t="shared" si="33"/>
        <v>0</v>
      </c>
      <c r="N50" s="16">
        <f t="shared" si="34"/>
        <v>42.77</v>
      </c>
      <c r="O50" s="16">
        <f t="shared" si="35"/>
        <v>999</v>
      </c>
      <c r="P50" s="16">
        <f t="shared" si="36"/>
        <v>999</v>
      </c>
      <c r="Q50" s="16">
        <f t="shared" si="37"/>
        <v>999</v>
      </c>
      <c r="R50" s="16">
        <f t="shared" si="38"/>
        <v>999</v>
      </c>
      <c r="S50" s="16">
        <f t="shared" si="39"/>
        <v>999</v>
      </c>
      <c r="T50" s="24">
        <f t="shared" si="40"/>
        <v>10</v>
      </c>
      <c r="U50" s="24">
        <f t="shared" si="41"/>
        <v>0</v>
      </c>
      <c r="V50" s="24">
        <f t="shared" si="42"/>
        <v>0</v>
      </c>
      <c r="W50" s="24">
        <f t="shared" si="43"/>
        <v>0</v>
      </c>
      <c r="X50" s="24">
        <f t="shared" si="44"/>
        <v>0</v>
      </c>
      <c r="Y50" s="45">
        <f t="shared" si="45"/>
        <v>0</v>
      </c>
      <c r="Z50" s="60">
        <v>42.77</v>
      </c>
      <c r="AA50" s="67">
        <v>10</v>
      </c>
      <c r="AB50" s="25"/>
      <c r="AC50" s="63"/>
      <c r="AD50" s="27"/>
      <c r="AE50" s="28"/>
      <c r="AF50" s="25"/>
      <c r="AG50" s="26"/>
      <c r="AH50" s="27"/>
      <c r="AI50" s="28"/>
      <c r="AJ50" s="25"/>
      <c r="AK50" s="63"/>
    </row>
    <row r="51" spans="1:37" ht="15.75">
      <c r="A51" s="21">
        <f t="shared" si="23"/>
        <v>47</v>
      </c>
      <c r="B51" s="59" t="s">
        <v>91</v>
      </c>
      <c r="C51" s="49" t="s">
        <v>17</v>
      </c>
      <c r="D51" s="23">
        <f t="shared" si="24"/>
        <v>10.10268</v>
      </c>
      <c r="E51" s="21">
        <f t="shared" si="25"/>
        <v>47</v>
      </c>
      <c r="F51" s="42">
        <f t="shared" si="26"/>
        <v>10</v>
      </c>
      <c r="G51" s="43">
        <f t="shared" si="27"/>
        <v>47.32</v>
      </c>
      <c r="H51" s="16">
        <f t="shared" si="28"/>
        <v>47.32</v>
      </c>
      <c r="I51" s="16">
        <f t="shared" si="29"/>
        <v>0</v>
      </c>
      <c r="J51" s="16">
        <f t="shared" si="30"/>
        <v>0</v>
      </c>
      <c r="K51" s="16">
        <f t="shared" si="31"/>
        <v>0</v>
      </c>
      <c r="L51" s="16">
        <f t="shared" si="32"/>
        <v>0</v>
      </c>
      <c r="M51" s="16">
        <f t="shared" si="33"/>
        <v>0</v>
      </c>
      <c r="N51" s="16">
        <f t="shared" si="34"/>
        <v>999</v>
      </c>
      <c r="O51" s="16">
        <f t="shared" si="35"/>
        <v>47.32</v>
      </c>
      <c r="P51" s="16">
        <f t="shared" si="36"/>
        <v>999</v>
      </c>
      <c r="Q51" s="16">
        <f t="shared" si="37"/>
        <v>999</v>
      </c>
      <c r="R51" s="16">
        <f t="shared" si="38"/>
        <v>999</v>
      </c>
      <c r="S51" s="16">
        <f t="shared" si="39"/>
        <v>999</v>
      </c>
      <c r="T51" s="24">
        <f t="shared" si="40"/>
        <v>0</v>
      </c>
      <c r="U51" s="24">
        <f t="shared" si="41"/>
        <v>10</v>
      </c>
      <c r="V51" s="24">
        <f t="shared" si="42"/>
        <v>0</v>
      </c>
      <c r="W51" s="24">
        <f t="shared" si="43"/>
        <v>0</v>
      </c>
      <c r="X51" s="24">
        <f t="shared" si="44"/>
        <v>0</v>
      </c>
      <c r="Y51" s="45">
        <f t="shared" si="45"/>
        <v>0</v>
      </c>
      <c r="Z51" s="60"/>
      <c r="AA51" s="67"/>
      <c r="AB51" s="25">
        <v>47.32</v>
      </c>
      <c r="AC51" s="63">
        <v>10</v>
      </c>
      <c r="AD51" s="27"/>
      <c r="AE51" s="28"/>
      <c r="AF51" s="25"/>
      <c r="AG51" s="26"/>
      <c r="AH51" s="27"/>
      <c r="AI51" s="28"/>
      <c r="AJ51" s="25"/>
      <c r="AK51" s="63"/>
    </row>
    <row r="52" spans="1:37" ht="15.75">
      <c r="A52" s="21">
        <f t="shared" si="23"/>
        <v>48</v>
      </c>
      <c r="B52" s="59" t="s">
        <v>86</v>
      </c>
      <c r="C52" s="1" t="s">
        <v>36</v>
      </c>
      <c r="D52" s="23">
        <f t="shared" si="24"/>
        <v>9.10499</v>
      </c>
      <c r="E52" s="21">
        <f t="shared" si="25"/>
        <v>48</v>
      </c>
      <c r="F52" s="42">
        <f t="shared" si="26"/>
        <v>9</v>
      </c>
      <c r="G52" s="43">
        <f t="shared" si="27"/>
        <v>45.01</v>
      </c>
      <c r="H52" s="16">
        <f t="shared" si="28"/>
        <v>45.01</v>
      </c>
      <c r="I52" s="16">
        <f t="shared" si="29"/>
        <v>0</v>
      </c>
      <c r="J52" s="16">
        <f t="shared" si="30"/>
        <v>0</v>
      </c>
      <c r="K52" s="16">
        <f t="shared" si="31"/>
        <v>0</v>
      </c>
      <c r="L52" s="16">
        <f t="shared" si="32"/>
        <v>0</v>
      </c>
      <c r="M52" s="16">
        <f t="shared" si="33"/>
        <v>0</v>
      </c>
      <c r="N52" s="16">
        <f t="shared" si="34"/>
        <v>45.01</v>
      </c>
      <c r="O52" s="16">
        <f t="shared" si="35"/>
        <v>999</v>
      </c>
      <c r="P52" s="16">
        <f t="shared" si="36"/>
        <v>999</v>
      </c>
      <c r="Q52" s="16">
        <f t="shared" si="37"/>
        <v>999</v>
      </c>
      <c r="R52" s="16">
        <f t="shared" si="38"/>
        <v>999</v>
      </c>
      <c r="S52" s="16">
        <f t="shared" si="39"/>
        <v>999</v>
      </c>
      <c r="T52" s="24">
        <f t="shared" si="40"/>
        <v>9</v>
      </c>
      <c r="U52" s="24">
        <f t="shared" si="41"/>
        <v>0</v>
      </c>
      <c r="V52" s="24">
        <f t="shared" si="42"/>
        <v>0</v>
      </c>
      <c r="W52" s="24">
        <f t="shared" si="43"/>
        <v>0</v>
      </c>
      <c r="X52" s="24">
        <f t="shared" si="44"/>
        <v>0</v>
      </c>
      <c r="Y52" s="45">
        <f t="shared" si="45"/>
        <v>0</v>
      </c>
      <c r="Z52" s="60">
        <v>45.01</v>
      </c>
      <c r="AA52" s="67">
        <v>9</v>
      </c>
      <c r="AB52" s="25"/>
      <c r="AC52" s="63"/>
      <c r="AD52" s="27"/>
      <c r="AE52" s="28"/>
      <c r="AF52" s="25"/>
      <c r="AG52" s="26"/>
      <c r="AH52" s="27"/>
      <c r="AI52" s="28"/>
      <c r="AJ52" s="25"/>
      <c r="AK52" s="63"/>
    </row>
    <row r="53" spans="1:37" ht="15.75">
      <c r="A53" s="21">
        <f t="shared" si="23"/>
        <v>49</v>
      </c>
      <c r="B53" s="59" t="s">
        <v>25</v>
      </c>
      <c r="C53" s="49" t="s">
        <v>14</v>
      </c>
      <c r="D53" s="23">
        <f t="shared" si="24"/>
        <v>6.1102</v>
      </c>
      <c r="E53" s="21">
        <f t="shared" si="25"/>
        <v>49</v>
      </c>
      <c r="F53" s="42">
        <f t="shared" si="26"/>
        <v>6</v>
      </c>
      <c r="G53" s="43">
        <f t="shared" si="27"/>
        <v>39.8</v>
      </c>
      <c r="H53" s="16">
        <f t="shared" si="28"/>
        <v>39.8</v>
      </c>
      <c r="I53" s="16">
        <f t="shared" si="29"/>
        <v>0</v>
      </c>
      <c r="J53" s="16">
        <f t="shared" si="30"/>
        <v>0</v>
      </c>
      <c r="K53" s="16">
        <f t="shared" si="31"/>
        <v>0</v>
      </c>
      <c r="L53" s="16">
        <f t="shared" si="32"/>
        <v>0</v>
      </c>
      <c r="M53" s="16">
        <f t="shared" si="33"/>
        <v>0</v>
      </c>
      <c r="N53" s="16">
        <f t="shared" si="34"/>
        <v>999</v>
      </c>
      <c r="O53" s="16">
        <f t="shared" si="35"/>
        <v>999</v>
      </c>
      <c r="P53" s="16">
        <f t="shared" si="36"/>
        <v>39.8</v>
      </c>
      <c r="Q53" s="16">
        <f t="shared" si="37"/>
        <v>999</v>
      </c>
      <c r="R53" s="16">
        <f t="shared" si="38"/>
        <v>999</v>
      </c>
      <c r="S53" s="16">
        <f t="shared" si="39"/>
        <v>999</v>
      </c>
      <c r="T53" s="24">
        <f t="shared" si="40"/>
        <v>0</v>
      </c>
      <c r="U53" s="24">
        <f t="shared" si="41"/>
        <v>0</v>
      </c>
      <c r="V53" s="24">
        <f t="shared" si="42"/>
        <v>6</v>
      </c>
      <c r="W53" s="24">
        <f t="shared" si="43"/>
        <v>0</v>
      </c>
      <c r="X53" s="24">
        <f t="shared" si="44"/>
        <v>0</v>
      </c>
      <c r="Y53" s="45">
        <f t="shared" si="45"/>
        <v>0</v>
      </c>
      <c r="Z53" s="60"/>
      <c r="AA53" s="67"/>
      <c r="AB53" s="25"/>
      <c r="AC53" s="63"/>
      <c r="AD53" s="27">
        <v>39.8</v>
      </c>
      <c r="AE53" s="28">
        <v>6</v>
      </c>
      <c r="AF53" s="25"/>
      <c r="AG53" s="26"/>
      <c r="AH53" s="27"/>
      <c r="AI53" s="28"/>
      <c r="AJ53" s="25"/>
      <c r="AK53" s="63"/>
    </row>
    <row r="54" spans="1:37" ht="15.75">
      <c r="A54" s="21">
        <f t="shared" si="23"/>
        <v>50</v>
      </c>
      <c r="B54" s="49" t="s">
        <v>65</v>
      </c>
      <c r="C54" s="58" t="s">
        <v>36</v>
      </c>
      <c r="D54" s="23">
        <f t="shared" si="24"/>
        <v>5.11001</v>
      </c>
      <c r="E54" s="21">
        <f t="shared" si="25"/>
        <v>50</v>
      </c>
      <c r="F54" s="42">
        <f t="shared" si="26"/>
        <v>5</v>
      </c>
      <c r="G54" s="43">
        <f t="shared" si="27"/>
        <v>39.99</v>
      </c>
      <c r="H54" s="16">
        <f t="shared" si="28"/>
        <v>39.99</v>
      </c>
      <c r="I54" s="16">
        <f t="shared" si="29"/>
        <v>0</v>
      </c>
      <c r="J54" s="16">
        <f t="shared" si="30"/>
        <v>0</v>
      </c>
      <c r="K54" s="16">
        <f t="shared" si="31"/>
        <v>0</v>
      </c>
      <c r="L54" s="16">
        <f t="shared" si="32"/>
        <v>0</v>
      </c>
      <c r="M54" s="16">
        <f t="shared" si="33"/>
        <v>0</v>
      </c>
      <c r="N54" s="16">
        <f t="shared" si="34"/>
        <v>999</v>
      </c>
      <c r="O54" s="16">
        <f t="shared" si="35"/>
        <v>999</v>
      </c>
      <c r="P54" s="16">
        <f t="shared" si="36"/>
        <v>39.99</v>
      </c>
      <c r="Q54" s="16">
        <f t="shared" si="37"/>
        <v>999</v>
      </c>
      <c r="R54" s="16">
        <f t="shared" si="38"/>
        <v>999</v>
      </c>
      <c r="S54" s="16">
        <f t="shared" si="39"/>
        <v>999</v>
      </c>
      <c r="T54" s="24">
        <f t="shared" si="40"/>
        <v>0</v>
      </c>
      <c r="U54" s="24">
        <f t="shared" si="41"/>
        <v>0</v>
      </c>
      <c r="V54" s="24">
        <f t="shared" si="42"/>
        <v>5</v>
      </c>
      <c r="W54" s="24">
        <f t="shared" si="43"/>
        <v>0</v>
      </c>
      <c r="X54" s="24">
        <f t="shared" si="44"/>
        <v>0</v>
      </c>
      <c r="Y54" s="45">
        <f t="shared" si="45"/>
        <v>0</v>
      </c>
      <c r="Z54" s="60"/>
      <c r="AA54" s="67"/>
      <c r="AB54" s="25"/>
      <c r="AC54" s="63"/>
      <c r="AD54" s="27">
        <v>39.99</v>
      </c>
      <c r="AE54" s="28">
        <v>5</v>
      </c>
      <c r="AF54" s="25"/>
      <c r="AG54" s="26"/>
      <c r="AH54" s="27"/>
      <c r="AI54" s="28"/>
      <c r="AJ54" s="25"/>
      <c r="AK54" s="63"/>
    </row>
    <row r="55" spans="1:37" ht="15.75">
      <c r="A55" s="72"/>
      <c r="B55" s="73"/>
      <c r="C55" s="74"/>
      <c r="D55" s="75"/>
      <c r="E55" s="72"/>
      <c r="F55" s="76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  <c r="U55" s="79"/>
      <c r="V55" s="79"/>
      <c r="W55" s="79"/>
      <c r="X55" s="79"/>
      <c r="Y55" s="80"/>
      <c r="Z55" s="81"/>
      <c r="AA55" s="82"/>
      <c r="AB55" s="83"/>
      <c r="AC55" s="84"/>
      <c r="AD55" s="85"/>
      <c r="AE55" s="86"/>
      <c r="AF55" s="83"/>
      <c r="AG55" s="87"/>
      <c r="AH55" s="85"/>
      <c r="AI55" s="86"/>
      <c r="AJ55" s="83"/>
      <c r="AK55" s="84"/>
    </row>
    <row r="56" spans="1:38" ht="15.75">
      <c r="A56" s="92"/>
      <c r="B56" s="93"/>
      <c r="C56" s="71"/>
      <c r="D56" s="94"/>
      <c r="E56" s="92"/>
      <c r="F56" s="89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89"/>
      <c r="V56" s="89"/>
      <c r="W56" s="89"/>
      <c r="X56" s="89"/>
      <c r="Y56" s="89"/>
      <c r="Z56" s="88"/>
      <c r="AA56" s="95"/>
      <c r="AB56" s="88"/>
      <c r="AC56" s="95"/>
      <c r="AD56" s="88"/>
      <c r="AE56" s="89"/>
      <c r="AF56" s="88"/>
      <c r="AG56" s="89"/>
      <c r="AH56" s="88"/>
      <c r="AI56" s="89"/>
      <c r="AJ56" s="88"/>
      <c r="AK56" s="95"/>
      <c r="AL56" s="90"/>
    </row>
    <row r="57" spans="1:38" ht="15.75">
      <c r="A57" s="92"/>
      <c r="B57" s="70"/>
      <c r="C57" s="71"/>
      <c r="D57" s="91"/>
      <c r="E57" s="92"/>
      <c r="F57" s="89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89"/>
      <c r="V57" s="89"/>
      <c r="W57" s="89"/>
      <c r="X57" s="89"/>
      <c r="Y57" s="89"/>
      <c r="Z57" s="88"/>
      <c r="AA57" s="95"/>
      <c r="AB57" s="88"/>
      <c r="AC57" s="95"/>
      <c r="AD57" s="88"/>
      <c r="AE57" s="89"/>
      <c r="AF57" s="88"/>
      <c r="AG57" s="89"/>
      <c r="AH57" s="88"/>
      <c r="AI57" s="89"/>
      <c r="AJ57" s="88"/>
      <c r="AK57" s="95"/>
      <c r="AL57" s="90"/>
    </row>
    <row r="58" spans="1:38" ht="15.75">
      <c r="A58" s="92"/>
      <c r="B58" s="96"/>
      <c r="C58" s="96"/>
      <c r="D58" s="97"/>
      <c r="E58" s="92"/>
      <c r="F58" s="89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89"/>
      <c r="V58" s="89"/>
      <c r="W58" s="89"/>
      <c r="X58" s="89"/>
      <c r="Y58" s="89"/>
      <c r="Z58" s="88"/>
      <c r="AA58" s="95"/>
      <c r="AB58" s="88"/>
      <c r="AC58" s="95"/>
      <c r="AD58" s="88"/>
      <c r="AE58" s="89"/>
      <c r="AF58" s="88"/>
      <c r="AG58" s="89"/>
      <c r="AH58" s="88"/>
      <c r="AI58" s="89"/>
      <c r="AJ58" s="88"/>
      <c r="AK58" s="95"/>
      <c r="AL58" s="90"/>
    </row>
    <row r="59" spans="1:38" ht="15.75">
      <c r="A59" s="92"/>
      <c r="B59" s="70"/>
      <c r="C59" s="96"/>
      <c r="D59" s="94"/>
      <c r="E59" s="92"/>
      <c r="F59" s="89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89"/>
      <c r="V59" s="89"/>
      <c r="W59" s="89"/>
      <c r="X59" s="89"/>
      <c r="Y59" s="89"/>
      <c r="Z59" s="88"/>
      <c r="AA59" s="95"/>
      <c r="AB59" s="88"/>
      <c r="AC59" s="95"/>
      <c r="AD59" s="88"/>
      <c r="AE59" s="89"/>
      <c r="AF59" s="88"/>
      <c r="AG59" s="89"/>
      <c r="AH59" s="88"/>
      <c r="AI59" s="89"/>
      <c r="AJ59" s="88"/>
      <c r="AK59" s="95"/>
      <c r="AL59" s="90"/>
    </row>
    <row r="60" spans="1:38" ht="15.75">
      <c r="A60" s="92"/>
      <c r="B60" s="70"/>
      <c r="C60" s="93"/>
      <c r="D60" s="94"/>
      <c r="E60" s="92"/>
      <c r="F60" s="89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89"/>
      <c r="V60" s="89"/>
      <c r="W60" s="89"/>
      <c r="X60" s="89"/>
      <c r="Y60" s="89"/>
      <c r="Z60" s="88"/>
      <c r="AA60" s="95"/>
      <c r="AB60" s="88"/>
      <c r="AC60" s="95"/>
      <c r="AD60" s="88"/>
      <c r="AE60" s="89"/>
      <c r="AF60" s="88"/>
      <c r="AG60" s="89"/>
      <c r="AH60" s="88"/>
      <c r="AI60" s="89"/>
      <c r="AJ60" s="88"/>
      <c r="AK60" s="95"/>
      <c r="AL60" s="90"/>
    </row>
    <row r="61" spans="1:38" ht="15.75">
      <c r="A61" s="92"/>
      <c r="B61" s="70"/>
      <c r="C61" s="96"/>
      <c r="D61" s="94"/>
      <c r="E61" s="92"/>
      <c r="F61" s="89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89"/>
      <c r="V61" s="89"/>
      <c r="W61" s="89"/>
      <c r="X61" s="89"/>
      <c r="Y61" s="89"/>
      <c r="Z61" s="88"/>
      <c r="AA61" s="95"/>
      <c r="AB61" s="88"/>
      <c r="AC61" s="95"/>
      <c r="AD61" s="88"/>
      <c r="AE61" s="89"/>
      <c r="AF61" s="88"/>
      <c r="AG61" s="89"/>
      <c r="AH61" s="88"/>
      <c r="AI61" s="89"/>
      <c r="AJ61" s="88"/>
      <c r="AK61" s="95"/>
      <c r="AL61" s="90"/>
    </row>
    <row r="62" spans="1:38" ht="15.75">
      <c r="A62" s="92"/>
      <c r="B62" s="70"/>
      <c r="C62" s="93"/>
      <c r="D62" s="97"/>
      <c r="E62" s="92"/>
      <c r="F62" s="89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89"/>
      <c r="V62" s="89"/>
      <c r="W62" s="89"/>
      <c r="X62" s="89"/>
      <c r="Y62" s="89"/>
      <c r="Z62" s="88"/>
      <c r="AA62" s="95"/>
      <c r="AB62" s="88"/>
      <c r="AC62" s="95"/>
      <c r="AD62" s="88"/>
      <c r="AE62" s="89"/>
      <c r="AF62" s="88"/>
      <c r="AG62" s="89"/>
      <c r="AH62" s="88"/>
      <c r="AI62" s="89"/>
      <c r="AJ62" s="88"/>
      <c r="AK62" s="95"/>
      <c r="AL62" s="90"/>
    </row>
    <row r="63" spans="1:38" ht="15.75">
      <c r="A63" s="92"/>
      <c r="B63" s="70"/>
      <c r="C63" s="93"/>
      <c r="D63" s="97"/>
      <c r="E63" s="92"/>
      <c r="F63" s="89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9"/>
      <c r="V63" s="89"/>
      <c r="W63" s="89"/>
      <c r="X63" s="89"/>
      <c r="Y63" s="89"/>
      <c r="Z63" s="88"/>
      <c r="AA63" s="95"/>
      <c r="AB63" s="88"/>
      <c r="AC63" s="95"/>
      <c r="AD63" s="88"/>
      <c r="AE63" s="89"/>
      <c r="AF63" s="88"/>
      <c r="AG63" s="89"/>
      <c r="AH63" s="88"/>
      <c r="AI63" s="89"/>
      <c r="AJ63" s="88"/>
      <c r="AK63" s="95"/>
      <c r="AL63" s="90"/>
    </row>
    <row r="64" spans="1:38" ht="15.75">
      <c r="A64" s="92"/>
      <c r="B64" s="93"/>
      <c r="C64" s="71"/>
      <c r="D64" s="94"/>
      <c r="E64" s="92"/>
      <c r="F64" s="89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  <c r="U64" s="89"/>
      <c r="V64" s="89"/>
      <c r="W64" s="89"/>
      <c r="X64" s="89"/>
      <c r="Y64" s="89"/>
      <c r="Z64" s="88"/>
      <c r="AA64" s="95"/>
      <c r="AB64" s="88"/>
      <c r="AC64" s="95"/>
      <c r="AD64" s="88"/>
      <c r="AE64" s="89"/>
      <c r="AF64" s="88"/>
      <c r="AG64" s="89"/>
      <c r="AH64" s="88"/>
      <c r="AI64" s="89"/>
      <c r="AJ64" s="88"/>
      <c r="AK64" s="95"/>
      <c r="AL64" s="90"/>
    </row>
    <row r="65" spans="1:38" ht="15.75">
      <c r="A65" s="92"/>
      <c r="B65" s="70"/>
      <c r="C65" s="71"/>
      <c r="D65" s="91"/>
      <c r="E65" s="92"/>
      <c r="F65" s="89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9"/>
      <c r="U65" s="89"/>
      <c r="V65" s="89"/>
      <c r="W65" s="89"/>
      <c r="X65" s="89"/>
      <c r="Y65" s="89"/>
      <c r="Z65" s="88"/>
      <c r="AA65" s="95"/>
      <c r="AB65" s="88"/>
      <c r="AC65" s="95"/>
      <c r="AD65" s="88"/>
      <c r="AE65" s="89"/>
      <c r="AF65" s="88"/>
      <c r="AG65" s="89"/>
      <c r="AH65" s="88"/>
      <c r="AI65" s="89"/>
      <c r="AJ65" s="88"/>
      <c r="AK65" s="95"/>
      <c r="AL65" s="90"/>
    </row>
    <row r="66" spans="1:38" ht="15.75">
      <c r="A66" s="92"/>
      <c r="B66" s="93"/>
      <c r="C66" s="71"/>
      <c r="D66" s="94"/>
      <c r="E66" s="92"/>
      <c r="F66" s="89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  <c r="U66" s="89"/>
      <c r="V66" s="89"/>
      <c r="W66" s="89"/>
      <c r="X66" s="89"/>
      <c r="Y66" s="89"/>
      <c r="Z66" s="88"/>
      <c r="AA66" s="95"/>
      <c r="AB66" s="88"/>
      <c r="AC66" s="95"/>
      <c r="AD66" s="88"/>
      <c r="AE66" s="89"/>
      <c r="AF66" s="88"/>
      <c r="AG66" s="89"/>
      <c r="AH66" s="88"/>
      <c r="AI66" s="89"/>
      <c r="AJ66" s="88"/>
      <c r="AK66" s="95"/>
      <c r="AL66" s="90"/>
    </row>
    <row r="67" spans="1:38" ht="15.75">
      <c r="A67" s="92"/>
      <c r="B67" s="93"/>
      <c r="C67" s="71"/>
      <c r="D67" s="94"/>
      <c r="E67" s="92"/>
      <c r="F67" s="89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/>
      <c r="U67" s="89"/>
      <c r="V67" s="89"/>
      <c r="W67" s="89"/>
      <c r="X67" s="89"/>
      <c r="Y67" s="89"/>
      <c r="Z67" s="88"/>
      <c r="AA67" s="95"/>
      <c r="AB67" s="88"/>
      <c r="AC67" s="95"/>
      <c r="AD67" s="88"/>
      <c r="AE67" s="89"/>
      <c r="AF67" s="88"/>
      <c r="AG67" s="89"/>
      <c r="AH67" s="88"/>
      <c r="AI67" s="89"/>
      <c r="AJ67" s="88"/>
      <c r="AK67" s="95"/>
      <c r="AL67" s="90"/>
    </row>
    <row r="68" spans="1:38" ht="15.75">
      <c r="A68" s="92"/>
      <c r="B68" s="70"/>
      <c r="C68" s="70"/>
      <c r="D68" s="91"/>
      <c r="E68" s="92"/>
      <c r="F68" s="89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9"/>
      <c r="U68" s="89"/>
      <c r="V68" s="89"/>
      <c r="W68" s="89"/>
      <c r="X68" s="89"/>
      <c r="Y68" s="89"/>
      <c r="Z68" s="88"/>
      <c r="AA68" s="95"/>
      <c r="AB68" s="88"/>
      <c r="AC68" s="95"/>
      <c r="AD68" s="88"/>
      <c r="AE68" s="89"/>
      <c r="AF68" s="88"/>
      <c r="AG68" s="89"/>
      <c r="AH68" s="88"/>
      <c r="AI68" s="89"/>
      <c r="AJ68" s="88"/>
      <c r="AK68" s="95"/>
      <c r="AL68" s="90"/>
    </row>
    <row r="69" spans="1:38" ht="15.75">
      <c r="A69" s="92"/>
      <c r="B69" s="70"/>
      <c r="C69" s="71"/>
      <c r="D69" s="91"/>
      <c r="E69" s="92"/>
      <c r="F69" s="89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9"/>
      <c r="U69" s="89"/>
      <c r="V69" s="89"/>
      <c r="W69" s="89"/>
      <c r="X69" s="89"/>
      <c r="Y69" s="89"/>
      <c r="Z69" s="88"/>
      <c r="AA69" s="95"/>
      <c r="AB69" s="88"/>
      <c r="AC69" s="95"/>
      <c r="AD69" s="88"/>
      <c r="AE69" s="89"/>
      <c r="AF69" s="88"/>
      <c r="AG69" s="89"/>
      <c r="AH69" s="88"/>
      <c r="AI69" s="89"/>
      <c r="AJ69" s="88"/>
      <c r="AK69" s="95"/>
      <c r="AL69" s="90"/>
    </row>
    <row r="70" spans="1:38" ht="15.75">
      <c r="A70" s="92"/>
      <c r="B70" s="93"/>
      <c r="C70" s="93"/>
      <c r="D70" s="94"/>
      <c r="E70" s="92"/>
      <c r="F70" s="89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9"/>
      <c r="U70" s="89"/>
      <c r="V70" s="89"/>
      <c r="W70" s="89"/>
      <c r="X70" s="89"/>
      <c r="Y70" s="89"/>
      <c r="Z70" s="88"/>
      <c r="AA70" s="95"/>
      <c r="AB70" s="88"/>
      <c r="AC70" s="95"/>
      <c r="AD70" s="88"/>
      <c r="AE70" s="89"/>
      <c r="AF70" s="88"/>
      <c r="AG70" s="89"/>
      <c r="AH70" s="88"/>
      <c r="AI70" s="89"/>
      <c r="AJ70" s="88"/>
      <c r="AK70" s="95"/>
      <c r="AL70" s="90"/>
    </row>
    <row r="71" spans="1:38" ht="15.75">
      <c r="A71" s="92"/>
      <c r="B71" s="70"/>
      <c r="C71" s="96"/>
      <c r="D71" s="94"/>
      <c r="E71" s="92"/>
      <c r="F71" s="89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  <c r="U71" s="89"/>
      <c r="V71" s="89"/>
      <c r="W71" s="89"/>
      <c r="X71" s="89"/>
      <c r="Y71" s="89"/>
      <c r="Z71" s="88"/>
      <c r="AA71" s="95"/>
      <c r="AB71" s="88"/>
      <c r="AC71" s="95"/>
      <c r="AD71" s="88"/>
      <c r="AE71" s="89"/>
      <c r="AF71" s="88"/>
      <c r="AG71" s="89"/>
      <c r="AH71" s="88"/>
      <c r="AI71" s="89"/>
      <c r="AJ71" s="88"/>
      <c r="AK71" s="95"/>
      <c r="AL71" s="90"/>
    </row>
    <row r="72" spans="1:38" ht="15.75">
      <c r="A72" s="92"/>
      <c r="B72" s="70"/>
      <c r="C72" s="71"/>
      <c r="D72" s="91"/>
      <c r="E72" s="92"/>
      <c r="F72" s="89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9"/>
      <c r="U72" s="89"/>
      <c r="V72" s="89"/>
      <c r="W72" s="89"/>
      <c r="X72" s="89"/>
      <c r="Y72" s="89"/>
      <c r="Z72" s="88"/>
      <c r="AA72" s="95"/>
      <c r="AB72" s="88"/>
      <c r="AC72" s="95"/>
      <c r="AD72" s="88"/>
      <c r="AE72" s="89"/>
      <c r="AF72" s="88"/>
      <c r="AG72" s="89"/>
      <c r="AH72" s="88"/>
      <c r="AI72" s="89"/>
      <c r="AJ72" s="88"/>
      <c r="AK72" s="95"/>
      <c r="AL72" s="90"/>
    </row>
    <row r="73" spans="1:38" ht="15.75">
      <c r="A73" s="92"/>
      <c r="B73" s="70"/>
      <c r="C73" s="71"/>
      <c r="D73" s="91"/>
      <c r="E73" s="92"/>
      <c r="F73" s="89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9"/>
      <c r="U73" s="89"/>
      <c r="V73" s="89"/>
      <c r="W73" s="89"/>
      <c r="X73" s="89"/>
      <c r="Y73" s="89"/>
      <c r="Z73" s="88"/>
      <c r="AA73" s="95"/>
      <c r="AB73" s="88"/>
      <c r="AC73" s="95"/>
      <c r="AD73" s="88"/>
      <c r="AE73" s="89"/>
      <c r="AF73" s="88"/>
      <c r="AG73" s="89"/>
      <c r="AH73" s="88"/>
      <c r="AI73" s="89"/>
      <c r="AJ73" s="88"/>
      <c r="AK73" s="95"/>
      <c r="AL73" s="90"/>
    </row>
    <row r="74" spans="1:38" ht="15.75">
      <c r="A74" s="92"/>
      <c r="B74" s="93"/>
      <c r="C74" s="93"/>
      <c r="D74" s="94"/>
      <c r="E74" s="92"/>
      <c r="F74" s="89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9"/>
      <c r="U74" s="89"/>
      <c r="V74" s="89"/>
      <c r="W74" s="89"/>
      <c r="X74" s="89"/>
      <c r="Y74" s="89"/>
      <c r="Z74" s="88"/>
      <c r="AA74" s="95"/>
      <c r="AB74" s="88"/>
      <c r="AC74" s="95"/>
      <c r="AD74" s="88"/>
      <c r="AE74" s="89"/>
      <c r="AF74" s="88"/>
      <c r="AG74" s="89"/>
      <c r="AH74" s="88"/>
      <c r="AI74" s="89"/>
      <c r="AJ74" s="88"/>
      <c r="AK74" s="95"/>
      <c r="AL74" s="90"/>
    </row>
    <row r="75" spans="1:38" ht="15.75">
      <c r="A75" s="92"/>
      <c r="B75" s="93"/>
      <c r="C75" s="71"/>
      <c r="D75" s="94"/>
      <c r="E75" s="92"/>
      <c r="F75" s="89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9"/>
      <c r="U75" s="89"/>
      <c r="V75" s="89"/>
      <c r="W75" s="89"/>
      <c r="X75" s="89"/>
      <c r="Y75" s="89"/>
      <c r="Z75" s="88"/>
      <c r="AA75" s="95"/>
      <c r="AB75" s="88"/>
      <c r="AC75" s="95"/>
      <c r="AD75" s="88"/>
      <c r="AE75" s="89"/>
      <c r="AF75" s="88"/>
      <c r="AG75" s="89"/>
      <c r="AH75" s="88"/>
      <c r="AI75" s="89"/>
      <c r="AJ75" s="88"/>
      <c r="AK75" s="95"/>
      <c r="AL75" s="90"/>
    </row>
    <row r="76" spans="1:38" ht="15.75">
      <c r="A76" s="92"/>
      <c r="B76" s="70"/>
      <c r="C76" s="71"/>
      <c r="D76" s="94"/>
      <c r="E76" s="92"/>
      <c r="F76" s="89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9"/>
      <c r="U76" s="89"/>
      <c r="V76" s="89"/>
      <c r="W76" s="89"/>
      <c r="X76" s="89"/>
      <c r="Y76" s="89"/>
      <c r="Z76" s="88"/>
      <c r="AA76" s="95"/>
      <c r="AB76" s="88"/>
      <c r="AC76" s="95"/>
      <c r="AD76" s="88"/>
      <c r="AE76" s="89"/>
      <c r="AF76" s="88"/>
      <c r="AG76" s="89"/>
      <c r="AH76" s="88"/>
      <c r="AI76" s="89"/>
      <c r="AJ76" s="88"/>
      <c r="AK76" s="95"/>
      <c r="AL76" s="90"/>
    </row>
    <row r="77" spans="1:38" ht="15.75">
      <c r="A77" s="92"/>
      <c r="B77" s="70"/>
      <c r="C77" s="96"/>
      <c r="D77" s="94"/>
      <c r="E77" s="92"/>
      <c r="F77" s="89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9"/>
      <c r="U77" s="89"/>
      <c r="V77" s="89"/>
      <c r="W77" s="89"/>
      <c r="X77" s="89"/>
      <c r="Y77" s="89"/>
      <c r="Z77" s="88"/>
      <c r="AA77" s="95"/>
      <c r="AB77" s="88"/>
      <c r="AC77" s="95"/>
      <c r="AD77" s="88"/>
      <c r="AE77" s="89"/>
      <c r="AF77" s="88"/>
      <c r="AG77" s="89"/>
      <c r="AH77" s="88"/>
      <c r="AI77" s="89"/>
      <c r="AJ77" s="88"/>
      <c r="AK77" s="95"/>
      <c r="AL77" s="90"/>
    </row>
    <row r="78" spans="1:38" ht="15.75">
      <c r="A78" s="92"/>
      <c r="B78" s="93"/>
      <c r="C78" s="71"/>
      <c r="D78" s="91"/>
      <c r="E78" s="92"/>
      <c r="F78" s="89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9"/>
      <c r="U78" s="89"/>
      <c r="V78" s="89"/>
      <c r="W78" s="89"/>
      <c r="X78" s="89"/>
      <c r="Y78" s="89"/>
      <c r="Z78" s="88"/>
      <c r="AA78" s="95"/>
      <c r="AB78" s="88"/>
      <c r="AC78" s="95"/>
      <c r="AD78" s="88"/>
      <c r="AE78" s="89"/>
      <c r="AF78" s="88"/>
      <c r="AG78" s="89"/>
      <c r="AH78" s="88"/>
      <c r="AI78" s="89"/>
      <c r="AJ78" s="88"/>
      <c r="AK78" s="95"/>
      <c r="AL78" s="90"/>
    </row>
    <row r="79" spans="1:38" ht="15.75">
      <c r="A79" s="92"/>
      <c r="B79" s="70"/>
      <c r="C79" s="71"/>
      <c r="D79" s="91"/>
      <c r="E79" s="92"/>
      <c r="F79" s="89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9"/>
      <c r="U79" s="89"/>
      <c r="V79" s="89"/>
      <c r="W79" s="89"/>
      <c r="X79" s="89"/>
      <c r="Y79" s="89"/>
      <c r="Z79" s="88"/>
      <c r="AA79" s="95"/>
      <c r="AB79" s="88"/>
      <c r="AC79" s="95"/>
      <c r="AD79" s="88"/>
      <c r="AE79" s="89"/>
      <c r="AF79" s="88"/>
      <c r="AG79" s="89"/>
      <c r="AH79" s="88"/>
      <c r="AI79" s="89"/>
      <c r="AJ79" s="88"/>
      <c r="AK79" s="95"/>
      <c r="AL79" s="90"/>
    </row>
    <row r="80" spans="1:38" ht="15.75">
      <c r="A80" s="92"/>
      <c r="B80" s="70"/>
      <c r="C80" s="71"/>
      <c r="D80" s="91"/>
      <c r="E80" s="92"/>
      <c r="F80" s="89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9"/>
      <c r="U80" s="89"/>
      <c r="V80" s="89"/>
      <c r="W80" s="89"/>
      <c r="X80" s="89"/>
      <c r="Y80" s="89"/>
      <c r="Z80" s="88"/>
      <c r="AA80" s="95"/>
      <c r="AB80" s="88"/>
      <c r="AC80" s="95"/>
      <c r="AD80" s="88"/>
      <c r="AE80" s="89"/>
      <c r="AF80" s="88"/>
      <c r="AG80" s="89"/>
      <c r="AH80" s="88"/>
      <c r="AI80" s="89"/>
      <c r="AJ80" s="88"/>
      <c r="AK80" s="95"/>
      <c r="AL80" s="90"/>
    </row>
    <row r="81" spans="1:38" ht="15.75">
      <c r="A81" s="92"/>
      <c r="B81" s="70"/>
      <c r="C81" s="71"/>
      <c r="D81" s="97"/>
      <c r="E81" s="92"/>
      <c r="F81" s="89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9"/>
      <c r="U81" s="89"/>
      <c r="V81" s="89"/>
      <c r="W81" s="89"/>
      <c r="X81" s="89"/>
      <c r="Y81" s="89"/>
      <c r="Z81" s="88"/>
      <c r="AA81" s="95"/>
      <c r="AB81" s="88"/>
      <c r="AC81" s="95"/>
      <c r="AD81" s="88"/>
      <c r="AE81" s="89"/>
      <c r="AF81" s="88"/>
      <c r="AG81" s="89"/>
      <c r="AH81" s="88"/>
      <c r="AI81" s="89"/>
      <c r="AJ81" s="88"/>
      <c r="AK81" s="95"/>
      <c r="AL81" s="90"/>
    </row>
    <row r="82" spans="1:38" ht="15.75">
      <c r="A82" s="92"/>
      <c r="B82" s="70"/>
      <c r="C82" s="71"/>
      <c r="D82" s="91"/>
      <c r="E82" s="92"/>
      <c r="F82" s="89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9"/>
      <c r="U82" s="89"/>
      <c r="V82" s="89"/>
      <c r="W82" s="89"/>
      <c r="X82" s="89"/>
      <c r="Y82" s="89"/>
      <c r="Z82" s="88"/>
      <c r="AA82" s="95"/>
      <c r="AB82" s="88"/>
      <c r="AC82" s="95"/>
      <c r="AD82" s="88"/>
      <c r="AE82" s="89"/>
      <c r="AF82" s="88"/>
      <c r="AG82" s="89"/>
      <c r="AH82" s="88"/>
      <c r="AI82" s="89"/>
      <c r="AJ82" s="88"/>
      <c r="AK82" s="95"/>
      <c r="AL82" s="90"/>
    </row>
    <row r="83" spans="1:38" ht="15.75">
      <c r="A83" s="92"/>
      <c r="B83" s="70"/>
      <c r="C83" s="71"/>
      <c r="D83" s="91"/>
      <c r="E83" s="92"/>
      <c r="F83" s="89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89"/>
      <c r="V83" s="89"/>
      <c r="W83" s="89"/>
      <c r="X83" s="89"/>
      <c r="Y83" s="89"/>
      <c r="Z83" s="88"/>
      <c r="AA83" s="95"/>
      <c r="AB83" s="88"/>
      <c r="AC83" s="95"/>
      <c r="AD83" s="88"/>
      <c r="AE83" s="89"/>
      <c r="AF83" s="88"/>
      <c r="AG83" s="89"/>
      <c r="AH83" s="88"/>
      <c r="AI83" s="89"/>
      <c r="AJ83" s="88"/>
      <c r="AK83" s="95"/>
      <c r="AL83" s="90"/>
    </row>
    <row r="84" spans="1:38" ht="15.75">
      <c r="A84" s="92"/>
      <c r="B84" s="93"/>
      <c r="C84" s="93"/>
      <c r="D84" s="94"/>
      <c r="E84" s="92"/>
      <c r="F84" s="89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9"/>
      <c r="V84" s="89"/>
      <c r="W84" s="89"/>
      <c r="X84" s="89"/>
      <c r="Y84" s="89"/>
      <c r="Z84" s="88"/>
      <c r="AA84" s="95"/>
      <c r="AB84" s="88"/>
      <c r="AC84" s="95"/>
      <c r="AD84" s="88"/>
      <c r="AE84" s="89"/>
      <c r="AF84" s="88"/>
      <c r="AG84" s="89"/>
      <c r="AH84" s="88"/>
      <c r="AI84" s="89"/>
      <c r="AJ84" s="88"/>
      <c r="AK84" s="95"/>
      <c r="AL84" s="90"/>
    </row>
    <row r="85" spans="1:38" ht="15.75">
      <c r="A85" s="92"/>
      <c r="B85" s="70"/>
      <c r="C85" s="70"/>
      <c r="D85" s="94"/>
      <c r="E85" s="92"/>
      <c r="F85" s="8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89"/>
      <c r="V85" s="89"/>
      <c r="W85" s="89"/>
      <c r="X85" s="89"/>
      <c r="Y85" s="89"/>
      <c r="Z85" s="88"/>
      <c r="AA85" s="95"/>
      <c r="AB85" s="88"/>
      <c r="AC85" s="95"/>
      <c r="AD85" s="88"/>
      <c r="AE85" s="89"/>
      <c r="AF85" s="88"/>
      <c r="AG85" s="89"/>
      <c r="AH85" s="88"/>
      <c r="AI85" s="89"/>
      <c r="AJ85" s="88"/>
      <c r="AK85" s="95"/>
      <c r="AL85" s="90"/>
    </row>
    <row r="86" spans="1:38" ht="15.75">
      <c r="A86" s="92"/>
      <c r="B86" s="93"/>
      <c r="C86" s="71"/>
      <c r="D86" s="94"/>
      <c r="E86" s="92"/>
      <c r="F86" s="89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  <c r="U86" s="89"/>
      <c r="V86" s="89"/>
      <c r="W86" s="89"/>
      <c r="X86" s="89"/>
      <c r="Y86" s="89"/>
      <c r="Z86" s="88"/>
      <c r="AA86" s="95"/>
      <c r="AB86" s="88"/>
      <c r="AC86" s="95"/>
      <c r="AD86" s="88"/>
      <c r="AE86" s="89"/>
      <c r="AF86" s="88"/>
      <c r="AG86" s="89"/>
      <c r="AH86" s="88"/>
      <c r="AI86" s="89"/>
      <c r="AJ86" s="88"/>
      <c r="AK86" s="95"/>
      <c r="AL86" s="90"/>
    </row>
    <row r="87" spans="1:38" ht="15.75">
      <c r="A87" s="92"/>
      <c r="B87" s="93"/>
      <c r="C87" s="93"/>
      <c r="D87" s="94"/>
      <c r="E87" s="92"/>
      <c r="F87" s="89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9"/>
      <c r="U87" s="89"/>
      <c r="V87" s="89"/>
      <c r="W87" s="89"/>
      <c r="X87" s="89"/>
      <c r="Y87" s="89"/>
      <c r="Z87" s="88"/>
      <c r="AA87" s="95"/>
      <c r="AB87" s="88"/>
      <c r="AC87" s="95"/>
      <c r="AD87" s="88"/>
      <c r="AE87" s="89"/>
      <c r="AF87" s="88"/>
      <c r="AG87" s="89"/>
      <c r="AH87" s="88"/>
      <c r="AI87" s="89"/>
      <c r="AJ87" s="88"/>
      <c r="AK87" s="95"/>
      <c r="AL87" s="90"/>
    </row>
    <row r="88" spans="1:38" ht="15.75">
      <c r="A88" s="92"/>
      <c r="B88" s="93"/>
      <c r="C88" s="71"/>
      <c r="D88" s="94"/>
      <c r="E88" s="92"/>
      <c r="F88" s="89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9"/>
      <c r="U88" s="89"/>
      <c r="V88" s="89"/>
      <c r="W88" s="89"/>
      <c r="X88" s="89"/>
      <c r="Y88" s="89"/>
      <c r="Z88" s="88"/>
      <c r="AA88" s="95"/>
      <c r="AB88" s="88"/>
      <c r="AC88" s="95"/>
      <c r="AD88" s="88"/>
      <c r="AE88" s="89"/>
      <c r="AF88" s="88"/>
      <c r="AG88" s="89"/>
      <c r="AH88" s="88"/>
      <c r="AI88" s="89"/>
      <c r="AJ88" s="88"/>
      <c r="AK88" s="95"/>
      <c r="AL88" s="90"/>
    </row>
    <row r="89" spans="1:38" ht="15.75">
      <c r="A89" s="92"/>
      <c r="B89" s="93"/>
      <c r="C89" s="93"/>
      <c r="D89" s="94"/>
      <c r="E89" s="92"/>
      <c r="F89" s="89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9"/>
      <c r="U89" s="89"/>
      <c r="V89" s="89"/>
      <c r="W89" s="89"/>
      <c r="X89" s="89"/>
      <c r="Y89" s="89"/>
      <c r="Z89" s="88"/>
      <c r="AA89" s="95"/>
      <c r="AB89" s="88"/>
      <c r="AC89" s="95"/>
      <c r="AD89" s="88"/>
      <c r="AE89" s="89"/>
      <c r="AF89" s="88"/>
      <c r="AG89" s="89"/>
      <c r="AH89" s="88"/>
      <c r="AI89" s="89"/>
      <c r="AJ89" s="88"/>
      <c r="AK89" s="95"/>
      <c r="AL89" s="90"/>
    </row>
    <row r="90" spans="1:38" ht="15.75">
      <c r="A90" s="92"/>
      <c r="B90" s="93"/>
      <c r="C90" s="71"/>
      <c r="D90" s="94"/>
      <c r="E90" s="92"/>
      <c r="F90" s="89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89"/>
      <c r="V90" s="89"/>
      <c r="W90" s="89"/>
      <c r="X90" s="89"/>
      <c r="Y90" s="89"/>
      <c r="Z90" s="88"/>
      <c r="AA90" s="95"/>
      <c r="AB90" s="88"/>
      <c r="AC90" s="95"/>
      <c r="AD90" s="88"/>
      <c r="AE90" s="89"/>
      <c r="AF90" s="88"/>
      <c r="AG90" s="89"/>
      <c r="AH90" s="88"/>
      <c r="AI90" s="89"/>
      <c r="AJ90" s="88"/>
      <c r="AK90" s="95"/>
      <c r="AL90" s="90"/>
    </row>
    <row r="91" spans="1:38" ht="15.75">
      <c r="A91" s="92"/>
      <c r="B91" s="70"/>
      <c r="C91" s="71"/>
      <c r="D91" s="91"/>
      <c r="E91" s="92"/>
      <c r="F91" s="89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9"/>
      <c r="U91" s="89"/>
      <c r="V91" s="89"/>
      <c r="W91" s="89"/>
      <c r="X91" s="89"/>
      <c r="Y91" s="89"/>
      <c r="Z91" s="88"/>
      <c r="AA91" s="95"/>
      <c r="AB91" s="88"/>
      <c r="AC91" s="95"/>
      <c r="AD91" s="88"/>
      <c r="AE91" s="89"/>
      <c r="AF91" s="88"/>
      <c r="AG91" s="89"/>
      <c r="AH91" s="88"/>
      <c r="AI91" s="89"/>
      <c r="AJ91" s="88"/>
      <c r="AK91" s="95"/>
      <c r="AL91" s="90"/>
    </row>
    <row r="92" spans="1:38" ht="15.75">
      <c r="A92" s="92"/>
      <c r="B92" s="70"/>
      <c r="C92" s="71"/>
      <c r="D92" s="91"/>
      <c r="E92" s="92"/>
      <c r="F92" s="89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89"/>
      <c r="V92" s="89"/>
      <c r="W92" s="89"/>
      <c r="X92" s="89"/>
      <c r="Y92" s="89"/>
      <c r="Z92" s="88"/>
      <c r="AA92" s="95"/>
      <c r="AB92" s="88"/>
      <c r="AC92" s="95"/>
      <c r="AD92" s="88"/>
      <c r="AE92" s="89"/>
      <c r="AF92" s="88"/>
      <c r="AG92" s="89"/>
      <c r="AH92" s="88"/>
      <c r="AI92" s="89"/>
      <c r="AJ92" s="88"/>
      <c r="AK92" s="95"/>
      <c r="AL92" s="90"/>
    </row>
    <row r="93" spans="1:38" ht="15.75">
      <c r="A93" s="92"/>
      <c r="B93" s="70"/>
      <c r="C93" s="71"/>
      <c r="D93" s="91"/>
      <c r="E93" s="92"/>
      <c r="F93" s="89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89"/>
      <c r="V93" s="89"/>
      <c r="W93" s="89"/>
      <c r="X93" s="89"/>
      <c r="Y93" s="89"/>
      <c r="Z93" s="88"/>
      <c r="AA93" s="95"/>
      <c r="AB93" s="88"/>
      <c r="AC93" s="95"/>
      <c r="AD93" s="88"/>
      <c r="AE93" s="89"/>
      <c r="AF93" s="88"/>
      <c r="AG93" s="89"/>
      <c r="AH93" s="88"/>
      <c r="AI93" s="89"/>
      <c r="AJ93" s="88"/>
      <c r="AK93" s="95"/>
      <c r="AL93" s="90"/>
    </row>
    <row r="94" spans="1:38" ht="15.75">
      <c r="A94" s="92"/>
      <c r="B94" s="70"/>
      <c r="C94" s="93"/>
      <c r="D94" s="94"/>
      <c r="E94" s="92"/>
      <c r="F94" s="89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89"/>
      <c r="V94" s="89"/>
      <c r="W94" s="89"/>
      <c r="X94" s="89"/>
      <c r="Y94" s="89"/>
      <c r="Z94" s="88"/>
      <c r="AA94" s="95"/>
      <c r="AB94" s="88"/>
      <c r="AC94" s="95"/>
      <c r="AD94" s="88"/>
      <c r="AE94" s="89"/>
      <c r="AF94" s="88"/>
      <c r="AG94" s="89"/>
      <c r="AH94" s="88"/>
      <c r="AI94" s="89"/>
      <c r="AJ94" s="88"/>
      <c r="AK94" s="95"/>
      <c r="AL94" s="90"/>
    </row>
    <row r="95" spans="1:38" ht="15.75">
      <c r="A95" s="92"/>
      <c r="B95" s="70"/>
      <c r="C95" s="71"/>
      <c r="D95" s="91"/>
      <c r="E95" s="92"/>
      <c r="F95" s="89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9"/>
      <c r="U95" s="89"/>
      <c r="V95" s="89"/>
      <c r="W95" s="89"/>
      <c r="X95" s="89"/>
      <c r="Y95" s="89"/>
      <c r="Z95" s="88"/>
      <c r="AA95" s="95"/>
      <c r="AB95" s="88"/>
      <c r="AC95" s="95"/>
      <c r="AD95" s="88"/>
      <c r="AE95" s="89"/>
      <c r="AF95" s="88"/>
      <c r="AG95" s="89"/>
      <c r="AH95" s="88"/>
      <c r="AI95" s="89"/>
      <c r="AJ95" s="88"/>
      <c r="AK95" s="95"/>
      <c r="AL95" s="90"/>
    </row>
    <row r="96" spans="1:38" ht="15.75">
      <c r="A96" s="92"/>
      <c r="B96" s="70"/>
      <c r="C96" s="71"/>
      <c r="D96" s="91"/>
      <c r="E96" s="92"/>
      <c r="F96" s="89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9"/>
      <c r="U96" s="89"/>
      <c r="V96" s="89"/>
      <c r="W96" s="89"/>
      <c r="X96" s="89"/>
      <c r="Y96" s="89"/>
      <c r="Z96" s="88"/>
      <c r="AA96" s="95"/>
      <c r="AB96" s="88"/>
      <c r="AC96" s="95"/>
      <c r="AD96" s="88"/>
      <c r="AE96" s="89"/>
      <c r="AF96" s="88"/>
      <c r="AG96" s="89"/>
      <c r="AH96" s="88"/>
      <c r="AI96" s="89"/>
      <c r="AJ96" s="88"/>
      <c r="AK96" s="95"/>
      <c r="AL96" s="90"/>
    </row>
    <row r="97" spans="1:38" ht="15.75">
      <c r="A97" s="92"/>
      <c r="B97" s="70"/>
      <c r="C97" s="71"/>
      <c r="D97" s="94"/>
      <c r="E97" s="92"/>
      <c r="F97" s="89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9"/>
      <c r="U97" s="89"/>
      <c r="V97" s="89"/>
      <c r="W97" s="89"/>
      <c r="X97" s="89"/>
      <c r="Y97" s="89"/>
      <c r="Z97" s="88"/>
      <c r="AA97" s="95"/>
      <c r="AB97" s="88"/>
      <c r="AC97" s="95"/>
      <c r="AD97" s="88"/>
      <c r="AE97" s="89"/>
      <c r="AF97" s="88"/>
      <c r="AG97" s="89"/>
      <c r="AH97" s="88"/>
      <c r="AI97" s="89"/>
      <c r="AJ97" s="88"/>
      <c r="AK97" s="95"/>
      <c r="AL97" s="90"/>
    </row>
    <row r="98" spans="1:38" ht="15.75">
      <c r="A98" s="92"/>
      <c r="B98" s="70"/>
      <c r="C98" s="71"/>
      <c r="D98" s="91"/>
      <c r="E98" s="92"/>
      <c r="F98" s="89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9"/>
      <c r="U98" s="89"/>
      <c r="V98" s="89"/>
      <c r="W98" s="89"/>
      <c r="X98" s="89"/>
      <c r="Y98" s="89"/>
      <c r="Z98" s="88"/>
      <c r="AA98" s="95"/>
      <c r="AB98" s="88"/>
      <c r="AC98" s="95"/>
      <c r="AD98" s="88"/>
      <c r="AE98" s="89"/>
      <c r="AF98" s="88"/>
      <c r="AG98" s="89"/>
      <c r="AH98" s="88"/>
      <c r="AI98" s="89"/>
      <c r="AJ98" s="88"/>
      <c r="AK98" s="95"/>
      <c r="AL98" s="90"/>
    </row>
    <row r="99" spans="1:38" ht="15.75">
      <c r="A99" s="92"/>
      <c r="B99" s="70"/>
      <c r="C99" s="96"/>
      <c r="D99" s="94"/>
      <c r="E99" s="92"/>
      <c r="F99" s="89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9"/>
      <c r="U99" s="89"/>
      <c r="V99" s="89"/>
      <c r="W99" s="89"/>
      <c r="X99" s="89"/>
      <c r="Y99" s="89"/>
      <c r="Z99" s="88"/>
      <c r="AA99" s="95"/>
      <c r="AB99" s="88"/>
      <c r="AC99" s="95"/>
      <c r="AD99" s="88"/>
      <c r="AE99" s="89"/>
      <c r="AF99" s="88"/>
      <c r="AG99" s="89"/>
      <c r="AH99" s="88"/>
      <c r="AI99" s="89"/>
      <c r="AJ99" s="88"/>
      <c r="AK99" s="95"/>
      <c r="AL99" s="90"/>
    </row>
    <row r="100" spans="1:38" ht="15.75">
      <c r="A100" s="92"/>
      <c r="B100" s="70"/>
      <c r="C100" s="93"/>
      <c r="D100" s="94"/>
      <c r="E100" s="92"/>
      <c r="F100" s="89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9"/>
      <c r="U100" s="89"/>
      <c r="V100" s="89"/>
      <c r="W100" s="89"/>
      <c r="X100" s="89"/>
      <c r="Y100" s="89"/>
      <c r="Z100" s="88"/>
      <c r="AA100" s="95"/>
      <c r="AB100" s="88"/>
      <c r="AC100" s="95"/>
      <c r="AD100" s="88"/>
      <c r="AE100" s="89"/>
      <c r="AF100" s="88"/>
      <c r="AG100" s="89"/>
      <c r="AH100" s="88"/>
      <c r="AI100" s="89"/>
      <c r="AJ100" s="88"/>
      <c r="AK100" s="95"/>
      <c r="AL100" s="90"/>
    </row>
    <row r="101" spans="1:38" ht="15.75">
      <c r="A101" s="92"/>
      <c r="B101" s="70"/>
      <c r="C101" s="93"/>
      <c r="D101" s="94"/>
      <c r="E101" s="92"/>
      <c r="F101" s="89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9"/>
      <c r="U101" s="89"/>
      <c r="V101" s="89"/>
      <c r="W101" s="89"/>
      <c r="X101" s="89"/>
      <c r="Y101" s="89"/>
      <c r="Z101" s="88"/>
      <c r="AA101" s="95"/>
      <c r="AB101" s="88"/>
      <c r="AC101" s="95"/>
      <c r="AD101" s="88"/>
      <c r="AE101" s="89"/>
      <c r="AF101" s="88"/>
      <c r="AG101" s="89"/>
      <c r="AH101" s="88"/>
      <c r="AI101" s="89"/>
      <c r="AJ101" s="88"/>
      <c r="AK101" s="95"/>
      <c r="AL101" s="90"/>
    </row>
    <row r="102" spans="1:38" ht="15.75">
      <c r="A102" s="92"/>
      <c r="B102" s="70"/>
      <c r="C102" s="71"/>
      <c r="D102" s="91"/>
      <c r="E102" s="92"/>
      <c r="F102" s="89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9"/>
      <c r="U102" s="89"/>
      <c r="V102" s="89"/>
      <c r="W102" s="89"/>
      <c r="X102" s="89"/>
      <c r="Y102" s="89"/>
      <c r="Z102" s="88"/>
      <c r="AA102" s="95"/>
      <c r="AB102" s="88"/>
      <c r="AC102" s="95"/>
      <c r="AD102" s="88"/>
      <c r="AE102" s="89"/>
      <c r="AF102" s="88"/>
      <c r="AG102" s="89"/>
      <c r="AH102" s="88"/>
      <c r="AI102" s="89"/>
      <c r="AJ102" s="88"/>
      <c r="AK102" s="95"/>
      <c r="AL102" s="90"/>
    </row>
    <row r="103" spans="1:38" ht="15.75">
      <c r="A103" s="92"/>
      <c r="B103" s="93"/>
      <c r="C103" s="71"/>
      <c r="D103" s="94"/>
      <c r="E103" s="92"/>
      <c r="F103" s="89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9"/>
      <c r="U103" s="89"/>
      <c r="V103" s="89"/>
      <c r="W103" s="89"/>
      <c r="X103" s="89"/>
      <c r="Y103" s="89"/>
      <c r="Z103" s="88"/>
      <c r="AA103" s="95"/>
      <c r="AB103" s="88"/>
      <c r="AC103" s="95"/>
      <c r="AD103" s="88"/>
      <c r="AE103" s="89"/>
      <c r="AF103" s="88"/>
      <c r="AG103" s="89"/>
      <c r="AH103" s="88"/>
      <c r="AI103" s="89"/>
      <c r="AJ103" s="88"/>
      <c r="AK103" s="95"/>
      <c r="AL103" s="90"/>
    </row>
    <row r="104" spans="1:38" ht="15.75">
      <c r="A104" s="92"/>
      <c r="B104" s="93"/>
      <c r="C104" s="71"/>
      <c r="D104" s="94"/>
      <c r="E104" s="92"/>
      <c r="F104" s="89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  <c r="U104" s="89"/>
      <c r="V104" s="89"/>
      <c r="W104" s="89"/>
      <c r="X104" s="89"/>
      <c r="Y104" s="89"/>
      <c r="Z104" s="88"/>
      <c r="AA104" s="95"/>
      <c r="AB104" s="88"/>
      <c r="AC104" s="95"/>
      <c r="AD104" s="88"/>
      <c r="AE104" s="89"/>
      <c r="AF104" s="88"/>
      <c r="AG104" s="89"/>
      <c r="AH104" s="88"/>
      <c r="AI104" s="89"/>
      <c r="AJ104" s="88"/>
      <c r="AK104" s="95"/>
      <c r="AL104" s="90"/>
    </row>
    <row r="105" spans="1:38" ht="15.75">
      <c r="A105" s="92"/>
      <c r="B105" s="70"/>
      <c r="C105" s="96"/>
      <c r="D105" s="94"/>
      <c r="E105" s="92"/>
      <c r="F105" s="89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9"/>
      <c r="U105" s="89"/>
      <c r="V105" s="89"/>
      <c r="W105" s="89"/>
      <c r="X105" s="89"/>
      <c r="Y105" s="89"/>
      <c r="Z105" s="88"/>
      <c r="AA105" s="95"/>
      <c r="AB105" s="88"/>
      <c r="AC105" s="95"/>
      <c r="AD105" s="88"/>
      <c r="AE105" s="89"/>
      <c r="AF105" s="88"/>
      <c r="AG105" s="89"/>
      <c r="AH105" s="88"/>
      <c r="AI105" s="89"/>
      <c r="AJ105" s="88"/>
      <c r="AK105" s="95"/>
      <c r="AL105" s="90"/>
    </row>
    <row r="106" spans="1:38" ht="15.75">
      <c r="A106" s="92"/>
      <c r="B106" s="93"/>
      <c r="C106" s="71"/>
      <c r="D106" s="94"/>
      <c r="E106" s="92"/>
      <c r="F106" s="89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9"/>
      <c r="U106" s="89"/>
      <c r="V106" s="89"/>
      <c r="W106" s="89"/>
      <c r="X106" s="89"/>
      <c r="Y106" s="89"/>
      <c r="Z106" s="88"/>
      <c r="AA106" s="95"/>
      <c r="AB106" s="88"/>
      <c r="AC106" s="95"/>
      <c r="AD106" s="88"/>
      <c r="AE106" s="89"/>
      <c r="AF106" s="88"/>
      <c r="AG106" s="89"/>
      <c r="AH106" s="88"/>
      <c r="AI106" s="89"/>
      <c r="AJ106" s="88"/>
      <c r="AK106" s="95"/>
      <c r="AL106" s="90"/>
    </row>
    <row r="107" spans="1:38" ht="15.75">
      <c r="A107" s="92"/>
      <c r="B107" s="70"/>
      <c r="C107" s="70"/>
      <c r="D107" s="91"/>
      <c r="E107" s="92"/>
      <c r="F107" s="89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9"/>
      <c r="U107" s="89"/>
      <c r="V107" s="89"/>
      <c r="W107" s="89"/>
      <c r="X107" s="89"/>
      <c r="Y107" s="89"/>
      <c r="Z107" s="88"/>
      <c r="AA107" s="95"/>
      <c r="AB107" s="88"/>
      <c r="AC107" s="95"/>
      <c r="AD107" s="88"/>
      <c r="AE107" s="89"/>
      <c r="AF107" s="88"/>
      <c r="AG107" s="89"/>
      <c r="AH107" s="88"/>
      <c r="AI107" s="89"/>
      <c r="AJ107" s="88"/>
      <c r="AK107" s="95"/>
      <c r="AL107" s="90"/>
    </row>
    <row r="108" spans="1:38" ht="15.75">
      <c r="A108" s="92"/>
      <c r="B108" s="70"/>
      <c r="C108" s="71"/>
      <c r="D108" s="91"/>
      <c r="E108" s="92"/>
      <c r="F108" s="89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9"/>
      <c r="U108" s="89"/>
      <c r="V108" s="89"/>
      <c r="W108" s="89"/>
      <c r="X108" s="89"/>
      <c r="Y108" s="89"/>
      <c r="Z108" s="88"/>
      <c r="AA108" s="95"/>
      <c r="AB108" s="88"/>
      <c r="AC108" s="95"/>
      <c r="AD108" s="88"/>
      <c r="AE108" s="89"/>
      <c r="AF108" s="88"/>
      <c r="AG108" s="89"/>
      <c r="AH108" s="88"/>
      <c r="AI108" s="89"/>
      <c r="AJ108" s="88"/>
      <c r="AK108" s="95"/>
      <c r="AL108" s="90"/>
    </row>
    <row r="109" spans="1:38" ht="15.75">
      <c r="A109" s="92"/>
      <c r="B109" s="70"/>
      <c r="C109" s="71"/>
      <c r="D109" s="91"/>
      <c r="E109" s="92"/>
      <c r="F109" s="89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9"/>
      <c r="U109" s="89"/>
      <c r="V109" s="89"/>
      <c r="W109" s="89"/>
      <c r="X109" s="89"/>
      <c r="Y109" s="89"/>
      <c r="Z109" s="88"/>
      <c r="AA109" s="95"/>
      <c r="AB109" s="88"/>
      <c r="AC109" s="95"/>
      <c r="AD109" s="88"/>
      <c r="AE109" s="89"/>
      <c r="AF109" s="88"/>
      <c r="AG109" s="89"/>
      <c r="AH109" s="88"/>
      <c r="AI109" s="89"/>
      <c r="AJ109" s="88"/>
      <c r="AK109" s="95"/>
      <c r="AL109" s="90"/>
    </row>
    <row r="110" spans="1:38" ht="15.75">
      <c r="A110" s="92"/>
      <c r="B110" s="93"/>
      <c r="C110" s="93"/>
      <c r="D110" s="94"/>
      <c r="E110" s="92"/>
      <c r="F110" s="89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9"/>
      <c r="U110" s="89"/>
      <c r="V110" s="89"/>
      <c r="W110" s="89"/>
      <c r="X110" s="89"/>
      <c r="Y110" s="89"/>
      <c r="Z110" s="88"/>
      <c r="AA110" s="95"/>
      <c r="AB110" s="88"/>
      <c r="AC110" s="95"/>
      <c r="AD110" s="88"/>
      <c r="AE110" s="89"/>
      <c r="AF110" s="88"/>
      <c r="AG110" s="89"/>
      <c r="AH110" s="88"/>
      <c r="AI110" s="89"/>
      <c r="AJ110" s="88"/>
      <c r="AK110" s="95"/>
      <c r="AL110" s="90"/>
    </row>
    <row r="111" spans="1:38" ht="15.75">
      <c r="A111" s="92"/>
      <c r="B111" s="93"/>
      <c r="C111" s="93"/>
      <c r="D111" s="91"/>
      <c r="E111" s="92"/>
      <c r="F111" s="89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9"/>
      <c r="U111" s="89"/>
      <c r="V111" s="89"/>
      <c r="W111" s="89"/>
      <c r="X111" s="89"/>
      <c r="Y111" s="89"/>
      <c r="Z111" s="88"/>
      <c r="AA111" s="95"/>
      <c r="AB111" s="88"/>
      <c r="AC111" s="95"/>
      <c r="AD111" s="88"/>
      <c r="AE111" s="89"/>
      <c r="AF111" s="88"/>
      <c r="AG111" s="89"/>
      <c r="AH111" s="88"/>
      <c r="AI111" s="89"/>
      <c r="AJ111" s="88"/>
      <c r="AK111" s="95"/>
      <c r="AL111" s="90"/>
    </row>
    <row r="112" spans="1:38" ht="15.75">
      <c r="A112" s="92"/>
      <c r="B112" s="70"/>
      <c r="C112" s="71"/>
      <c r="D112" s="91"/>
      <c r="E112" s="92"/>
      <c r="F112" s="89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9"/>
      <c r="U112" s="89"/>
      <c r="V112" s="89"/>
      <c r="W112" s="89"/>
      <c r="X112" s="89"/>
      <c r="Y112" s="89"/>
      <c r="Z112" s="88"/>
      <c r="AA112" s="95"/>
      <c r="AB112" s="88"/>
      <c r="AC112" s="95"/>
      <c r="AD112" s="88"/>
      <c r="AE112" s="89"/>
      <c r="AF112" s="88"/>
      <c r="AG112" s="89"/>
      <c r="AH112" s="88"/>
      <c r="AI112" s="89"/>
      <c r="AJ112" s="88"/>
      <c r="AK112" s="95"/>
      <c r="AL112" s="90"/>
    </row>
    <row r="113" spans="1:38" ht="15.75">
      <c r="A113" s="92"/>
      <c r="B113" s="70"/>
      <c r="C113" s="70"/>
      <c r="D113" s="91"/>
      <c r="E113" s="92"/>
      <c r="F113" s="89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9"/>
      <c r="U113" s="89"/>
      <c r="V113" s="89"/>
      <c r="W113" s="89"/>
      <c r="X113" s="89"/>
      <c r="Y113" s="89"/>
      <c r="Z113" s="88"/>
      <c r="AA113" s="95"/>
      <c r="AB113" s="88"/>
      <c r="AC113" s="95"/>
      <c r="AD113" s="88"/>
      <c r="AE113" s="89"/>
      <c r="AF113" s="88"/>
      <c r="AG113" s="89"/>
      <c r="AH113" s="88"/>
      <c r="AI113" s="89"/>
      <c r="AJ113" s="88"/>
      <c r="AK113" s="95"/>
      <c r="AL113" s="90"/>
    </row>
    <row r="114" spans="1:38" ht="15.75">
      <c r="A114" s="92"/>
      <c r="B114" s="70"/>
      <c r="C114" s="93"/>
      <c r="D114" s="94"/>
      <c r="E114" s="92"/>
      <c r="F114" s="89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9"/>
      <c r="U114" s="89"/>
      <c r="V114" s="89"/>
      <c r="W114" s="89"/>
      <c r="X114" s="89"/>
      <c r="Y114" s="89"/>
      <c r="Z114" s="88"/>
      <c r="AA114" s="95"/>
      <c r="AB114" s="88"/>
      <c r="AC114" s="95"/>
      <c r="AD114" s="88"/>
      <c r="AE114" s="89"/>
      <c r="AF114" s="88"/>
      <c r="AG114" s="89"/>
      <c r="AH114" s="88"/>
      <c r="AI114" s="89"/>
      <c r="AJ114" s="88"/>
      <c r="AK114" s="95"/>
      <c r="AL114" s="90"/>
    </row>
    <row r="115" spans="1:38" ht="15.75">
      <c r="A115" s="92"/>
      <c r="B115" s="70"/>
      <c r="C115" s="71"/>
      <c r="D115" s="91"/>
      <c r="E115" s="92"/>
      <c r="F115" s="89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9"/>
      <c r="U115" s="89"/>
      <c r="V115" s="89"/>
      <c r="W115" s="89"/>
      <c r="X115" s="89"/>
      <c r="Y115" s="89"/>
      <c r="Z115" s="88"/>
      <c r="AA115" s="95"/>
      <c r="AB115" s="88"/>
      <c r="AC115" s="95"/>
      <c r="AD115" s="88"/>
      <c r="AE115" s="89"/>
      <c r="AF115" s="88"/>
      <c r="AG115" s="89"/>
      <c r="AH115" s="88"/>
      <c r="AI115" s="89"/>
      <c r="AJ115" s="88"/>
      <c r="AK115" s="95"/>
      <c r="AL115" s="90"/>
    </row>
    <row r="116" spans="1:38" ht="15.75">
      <c r="A116" s="92"/>
      <c r="B116" s="70"/>
      <c r="C116" s="93"/>
      <c r="D116" s="91"/>
      <c r="E116" s="92"/>
      <c r="F116" s="89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9"/>
      <c r="U116" s="89"/>
      <c r="V116" s="89"/>
      <c r="W116" s="89"/>
      <c r="X116" s="89"/>
      <c r="Y116" s="89"/>
      <c r="Z116" s="88"/>
      <c r="AA116" s="95"/>
      <c r="AB116" s="88"/>
      <c r="AC116" s="95"/>
      <c r="AD116" s="88"/>
      <c r="AE116" s="89"/>
      <c r="AF116" s="88"/>
      <c r="AG116" s="89"/>
      <c r="AH116" s="88"/>
      <c r="AI116" s="89"/>
      <c r="AJ116" s="88"/>
      <c r="AK116" s="95"/>
      <c r="AL116" s="90"/>
    </row>
    <row r="117" spans="1:38" ht="15.75">
      <c r="A117" s="92"/>
      <c r="B117" s="93"/>
      <c r="C117" s="93"/>
      <c r="D117" s="94"/>
      <c r="E117" s="92"/>
      <c r="F117" s="89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9"/>
      <c r="U117" s="89"/>
      <c r="V117" s="89"/>
      <c r="W117" s="89"/>
      <c r="X117" s="89"/>
      <c r="Y117" s="89"/>
      <c r="Z117" s="88"/>
      <c r="AA117" s="95"/>
      <c r="AB117" s="88"/>
      <c r="AC117" s="95"/>
      <c r="AD117" s="88"/>
      <c r="AE117" s="89"/>
      <c r="AF117" s="88"/>
      <c r="AG117" s="89"/>
      <c r="AH117" s="88"/>
      <c r="AI117" s="89"/>
      <c r="AJ117" s="88"/>
      <c r="AK117" s="95"/>
      <c r="AL117" s="90"/>
    </row>
    <row r="118" spans="1:38" ht="15.75">
      <c r="A118" s="92"/>
      <c r="B118" s="70"/>
      <c r="C118" s="93"/>
      <c r="D118" s="91"/>
      <c r="E118" s="92"/>
      <c r="F118" s="89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9"/>
      <c r="U118" s="89"/>
      <c r="V118" s="89"/>
      <c r="W118" s="89"/>
      <c r="X118" s="89"/>
      <c r="Y118" s="89"/>
      <c r="Z118" s="88"/>
      <c r="AA118" s="95"/>
      <c r="AB118" s="88"/>
      <c r="AC118" s="95"/>
      <c r="AD118" s="88"/>
      <c r="AE118" s="89"/>
      <c r="AF118" s="88"/>
      <c r="AG118" s="89"/>
      <c r="AH118" s="88"/>
      <c r="AI118" s="89"/>
      <c r="AJ118" s="88"/>
      <c r="AK118" s="95"/>
      <c r="AL118" s="90"/>
    </row>
    <row r="119" spans="1:38" ht="15.75">
      <c r="A119" s="92"/>
      <c r="B119" s="93"/>
      <c r="C119" s="93"/>
      <c r="D119" s="94"/>
      <c r="E119" s="92"/>
      <c r="F119" s="89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9"/>
      <c r="U119" s="89"/>
      <c r="V119" s="89"/>
      <c r="W119" s="89"/>
      <c r="X119" s="89"/>
      <c r="Y119" s="89"/>
      <c r="Z119" s="88"/>
      <c r="AA119" s="95"/>
      <c r="AB119" s="88"/>
      <c r="AC119" s="95"/>
      <c r="AD119" s="88"/>
      <c r="AE119" s="89"/>
      <c r="AF119" s="88"/>
      <c r="AG119" s="89"/>
      <c r="AH119" s="88"/>
      <c r="AI119" s="89"/>
      <c r="AJ119" s="88"/>
      <c r="AK119" s="95"/>
      <c r="AL119" s="90"/>
    </row>
    <row r="120" spans="1:38" ht="15.75">
      <c r="A120" s="92"/>
      <c r="B120" s="93"/>
      <c r="C120" s="71"/>
      <c r="D120" s="94"/>
      <c r="E120" s="92"/>
      <c r="F120" s="89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89"/>
      <c r="V120" s="89"/>
      <c r="W120" s="89"/>
      <c r="X120" s="89"/>
      <c r="Y120" s="89"/>
      <c r="Z120" s="88"/>
      <c r="AA120" s="95"/>
      <c r="AB120" s="88"/>
      <c r="AC120" s="95"/>
      <c r="AD120" s="88"/>
      <c r="AE120" s="89"/>
      <c r="AF120" s="88"/>
      <c r="AG120" s="89"/>
      <c r="AH120" s="88"/>
      <c r="AI120" s="89"/>
      <c r="AJ120" s="88"/>
      <c r="AK120" s="95"/>
      <c r="AL120" s="90"/>
    </row>
    <row r="121" spans="1:38" ht="15.75">
      <c r="A121" s="92"/>
      <c r="B121" s="93"/>
      <c r="C121" s="71"/>
      <c r="D121" s="94"/>
      <c r="E121" s="92"/>
      <c r="F121" s="89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9"/>
      <c r="U121" s="89"/>
      <c r="V121" s="89"/>
      <c r="W121" s="89"/>
      <c r="X121" s="89"/>
      <c r="Y121" s="89"/>
      <c r="Z121" s="88"/>
      <c r="AA121" s="95"/>
      <c r="AB121" s="88"/>
      <c r="AC121" s="95"/>
      <c r="AD121" s="88"/>
      <c r="AE121" s="89"/>
      <c r="AF121" s="88"/>
      <c r="AG121" s="89"/>
      <c r="AH121" s="88"/>
      <c r="AI121" s="89"/>
      <c r="AJ121" s="88"/>
      <c r="AK121" s="95"/>
      <c r="AL121" s="90"/>
    </row>
    <row r="122" spans="1:38" ht="15.75">
      <c r="A122" s="92"/>
      <c r="B122" s="70"/>
      <c r="C122" s="93"/>
      <c r="D122" s="94"/>
      <c r="E122" s="92"/>
      <c r="F122" s="89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9"/>
      <c r="U122" s="89"/>
      <c r="V122" s="89"/>
      <c r="W122" s="89"/>
      <c r="X122" s="89"/>
      <c r="Y122" s="89"/>
      <c r="Z122" s="88"/>
      <c r="AA122" s="95"/>
      <c r="AB122" s="88"/>
      <c r="AC122" s="95"/>
      <c r="AD122" s="88"/>
      <c r="AE122" s="89"/>
      <c r="AF122" s="88"/>
      <c r="AG122" s="89"/>
      <c r="AH122" s="88"/>
      <c r="AI122" s="89"/>
      <c r="AJ122" s="88"/>
      <c r="AK122" s="95"/>
      <c r="AL122" s="90"/>
    </row>
    <row r="123" spans="1:38" ht="15.75">
      <c r="A123" s="92"/>
      <c r="B123" s="93"/>
      <c r="C123" s="71"/>
      <c r="D123" s="94"/>
      <c r="E123" s="92"/>
      <c r="F123" s="89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9"/>
      <c r="U123" s="89"/>
      <c r="V123" s="89"/>
      <c r="W123" s="89"/>
      <c r="X123" s="89"/>
      <c r="Y123" s="89"/>
      <c r="Z123" s="88"/>
      <c r="AA123" s="95"/>
      <c r="AB123" s="88"/>
      <c r="AC123" s="95"/>
      <c r="AD123" s="88"/>
      <c r="AE123" s="89"/>
      <c r="AF123" s="88"/>
      <c r="AG123" s="89"/>
      <c r="AH123" s="88"/>
      <c r="AI123" s="89"/>
      <c r="AJ123" s="88"/>
      <c r="AK123" s="95"/>
      <c r="AL123" s="90"/>
    </row>
    <row r="124" spans="1:38" ht="15.75">
      <c r="A124" s="92"/>
      <c r="B124" s="70"/>
      <c r="C124" s="93"/>
      <c r="D124" s="94"/>
      <c r="E124" s="92"/>
      <c r="F124" s="89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9"/>
      <c r="U124" s="89"/>
      <c r="V124" s="89"/>
      <c r="W124" s="89"/>
      <c r="X124" s="89"/>
      <c r="Y124" s="89"/>
      <c r="Z124" s="88"/>
      <c r="AA124" s="95"/>
      <c r="AB124" s="88"/>
      <c r="AC124" s="95"/>
      <c r="AD124" s="88"/>
      <c r="AE124" s="89"/>
      <c r="AF124" s="88"/>
      <c r="AG124" s="89"/>
      <c r="AH124" s="88"/>
      <c r="AI124" s="89"/>
      <c r="AJ124" s="88"/>
      <c r="AK124" s="95"/>
      <c r="AL124" s="90"/>
    </row>
    <row r="125" spans="1:38" ht="15.75">
      <c r="A125" s="92"/>
      <c r="B125" s="70"/>
      <c r="C125" s="93"/>
      <c r="D125" s="91"/>
      <c r="E125" s="92"/>
      <c r="F125" s="89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9"/>
      <c r="U125" s="89"/>
      <c r="V125" s="89"/>
      <c r="W125" s="89"/>
      <c r="X125" s="89"/>
      <c r="Y125" s="89"/>
      <c r="Z125" s="88"/>
      <c r="AA125" s="95"/>
      <c r="AB125" s="88"/>
      <c r="AC125" s="95"/>
      <c r="AD125" s="88"/>
      <c r="AE125" s="89"/>
      <c r="AF125" s="88"/>
      <c r="AG125" s="89"/>
      <c r="AH125" s="88"/>
      <c r="AI125" s="89"/>
      <c r="AJ125" s="88"/>
      <c r="AK125" s="95"/>
      <c r="AL125" s="90"/>
    </row>
    <row r="126" spans="1:38" ht="15.75">
      <c r="A126" s="92"/>
      <c r="B126" s="70"/>
      <c r="C126" s="71"/>
      <c r="D126" s="91"/>
      <c r="E126" s="92"/>
      <c r="F126" s="89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9"/>
      <c r="U126" s="89"/>
      <c r="V126" s="89"/>
      <c r="W126" s="89"/>
      <c r="X126" s="89"/>
      <c r="Y126" s="89"/>
      <c r="Z126" s="88"/>
      <c r="AA126" s="95"/>
      <c r="AB126" s="88"/>
      <c r="AC126" s="95"/>
      <c r="AD126" s="88"/>
      <c r="AE126" s="89"/>
      <c r="AF126" s="88"/>
      <c r="AG126" s="89"/>
      <c r="AH126" s="88"/>
      <c r="AI126" s="89"/>
      <c r="AJ126" s="88"/>
      <c r="AK126" s="95"/>
      <c r="AL126" s="90"/>
    </row>
    <row r="127" spans="1:38" ht="15.75">
      <c r="A127" s="92"/>
      <c r="B127" s="70"/>
      <c r="C127" s="71"/>
      <c r="D127" s="91"/>
      <c r="E127" s="92"/>
      <c r="F127" s="89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9"/>
      <c r="U127" s="89"/>
      <c r="V127" s="89"/>
      <c r="W127" s="89"/>
      <c r="X127" s="89"/>
      <c r="Y127" s="89"/>
      <c r="Z127" s="88"/>
      <c r="AA127" s="95"/>
      <c r="AB127" s="88"/>
      <c r="AC127" s="95"/>
      <c r="AD127" s="88"/>
      <c r="AE127" s="89"/>
      <c r="AF127" s="88"/>
      <c r="AG127" s="89"/>
      <c r="AH127" s="88"/>
      <c r="AI127" s="89"/>
      <c r="AJ127" s="88"/>
      <c r="AK127" s="95"/>
      <c r="AL127" s="90"/>
    </row>
    <row r="128" spans="1:38" ht="15.75">
      <c r="A128" s="92"/>
      <c r="B128" s="70"/>
      <c r="C128" s="96"/>
      <c r="D128" s="94"/>
      <c r="E128" s="92"/>
      <c r="F128" s="89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9"/>
      <c r="U128" s="89"/>
      <c r="V128" s="89"/>
      <c r="W128" s="89"/>
      <c r="X128" s="89"/>
      <c r="Y128" s="89"/>
      <c r="Z128" s="88"/>
      <c r="AA128" s="95"/>
      <c r="AB128" s="88"/>
      <c r="AC128" s="95"/>
      <c r="AD128" s="88"/>
      <c r="AE128" s="89"/>
      <c r="AF128" s="88"/>
      <c r="AG128" s="89"/>
      <c r="AH128" s="88"/>
      <c r="AI128" s="89"/>
      <c r="AJ128" s="88"/>
      <c r="AK128" s="95"/>
      <c r="AL128" s="90"/>
    </row>
    <row r="129" spans="1:38" ht="15.75">
      <c r="A129" s="92"/>
      <c r="B129" s="70"/>
      <c r="C129" s="71"/>
      <c r="D129" s="91"/>
      <c r="E129" s="92"/>
      <c r="F129" s="89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9"/>
      <c r="U129" s="89"/>
      <c r="V129" s="89"/>
      <c r="W129" s="89"/>
      <c r="X129" s="89"/>
      <c r="Y129" s="89"/>
      <c r="Z129" s="88"/>
      <c r="AA129" s="95"/>
      <c r="AB129" s="88"/>
      <c r="AC129" s="95"/>
      <c r="AD129" s="88"/>
      <c r="AE129" s="89"/>
      <c r="AF129" s="88"/>
      <c r="AG129" s="89"/>
      <c r="AH129" s="88"/>
      <c r="AI129" s="89"/>
      <c r="AJ129" s="88"/>
      <c r="AK129" s="95"/>
      <c r="AL129" s="90"/>
    </row>
    <row r="130" spans="1:38" ht="15.75">
      <c r="A130" s="92"/>
      <c r="B130" s="93"/>
      <c r="C130" s="93"/>
      <c r="D130" s="94"/>
      <c r="E130" s="92"/>
      <c r="F130" s="89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9"/>
      <c r="U130" s="89"/>
      <c r="V130" s="89"/>
      <c r="W130" s="89"/>
      <c r="X130" s="89"/>
      <c r="Y130" s="89"/>
      <c r="Z130" s="88"/>
      <c r="AA130" s="95"/>
      <c r="AB130" s="88"/>
      <c r="AC130" s="95"/>
      <c r="AD130" s="88"/>
      <c r="AE130" s="89"/>
      <c r="AF130" s="88"/>
      <c r="AG130" s="89"/>
      <c r="AH130" s="88"/>
      <c r="AI130" s="89"/>
      <c r="AJ130" s="88"/>
      <c r="AK130" s="95"/>
      <c r="AL130" s="90"/>
    </row>
    <row r="131" spans="1:38" ht="15.75">
      <c r="A131" s="92"/>
      <c r="B131" s="70"/>
      <c r="C131" s="71"/>
      <c r="D131" s="94"/>
      <c r="E131" s="92"/>
      <c r="F131" s="8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9"/>
      <c r="U131" s="89"/>
      <c r="V131" s="89"/>
      <c r="W131" s="89"/>
      <c r="X131" s="89"/>
      <c r="Y131" s="89"/>
      <c r="Z131" s="88"/>
      <c r="AA131" s="95"/>
      <c r="AB131" s="88"/>
      <c r="AC131" s="95"/>
      <c r="AD131" s="88"/>
      <c r="AE131" s="89"/>
      <c r="AF131" s="88"/>
      <c r="AG131" s="89"/>
      <c r="AH131" s="88"/>
      <c r="AI131" s="89"/>
      <c r="AJ131" s="88"/>
      <c r="AK131" s="95"/>
      <c r="AL131" s="90"/>
    </row>
    <row r="132" spans="1:38" ht="15.75">
      <c r="A132" s="92"/>
      <c r="B132" s="70"/>
      <c r="C132" s="71"/>
      <c r="D132" s="91"/>
      <c r="E132" s="92"/>
      <c r="F132" s="89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9"/>
      <c r="U132" s="89"/>
      <c r="V132" s="89"/>
      <c r="W132" s="89"/>
      <c r="X132" s="89"/>
      <c r="Y132" s="89"/>
      <c r="Z132" s="88"/>
      <c r="AA132" s="95"/>
      <c r="AB132" s="88"/>
      <c r="AC132" s="95"/>
      <c r="AD132" s="88"/>
      <c r="AE132" s="89"/>
      <c r="AF132" s="88"/>
      <c r="AG132" s="89"/>
      <c r="AH132" s="88"/>
      <c r="AI132" s="89"/>
      <c r="AJ132" s="88"/>
      <c r="AK132" s="95"/>
      <c r="AL132" s="90"/>
    </row>
    <row r="133" spans="1:38" ht="15.75">
      <c r="A133" s="92"/>
      <c r="B133" s="70"/>
      <c r="C133" s="71"/>
      <c r="D133" s="91"/>
      <c r="E133" s="92"/>
      <c r="F133" s="89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9"/>
      <c r="U133" s="89"/>
      <c r="V133" s="89"/>
      <c r="W133" s="89"/>
      <c r="X133" s="89"/>
      <c r="Y133" s="89"/>
      <c r="Z133" s="88"/>
      <c r="AA133" s="95"/>
      <c r="AB133" s="88"/>
      <c r="AC133" s="95"/>
      <c r="AD133" s="88"/>
      <c r="AE133" s="89"/>
      <c r="AF133" s="88"/>
      <c r="AG133" s="89"/>
      <c r="AH133" s="88"/>
      <c r="AI133" s="89"/>
      <c r="AJ133" s="88"/>
      <c r="AK133" s="95"/>
      <c r="AL133" s="90"/>
    </row>
    <row r="134" spans="1:38" ht="15.75">
      <c r="A134" s="92"/>
      <c r="B134" s="70"/>
      <c r="C134" s="70"/>
      <c r="D134" s="97"/>
      <c r="E134" s="92"/>
      <c r="F134" s="89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9"/>
      <c r="U134" s="89"/>
      <c r="V134" s="89"/>
      <c r="W134" s="89"/>
      <c r="X134" s="89"/>
      <c r="Y134" s="89"/>
      <c r="Z134" s="88"/>
      <c r="AA134" s="95"/>
      <c r="AB134" s="88"/>
      <c r="AC134" s="95"/>
      <c r="AD134" s="88"/>
      <c r="AE134" s="89"/>
      <c r="AF134" s="88"/>
      <c r="AG134" s="89"/>
      <c r="AH134" s="88"/>
      <c r="AI134" s="89"/>
      <c r="AJ134" s="88"/>
      <c r="AK134" s="95"/>
      <c r="AL134" s="90"/>
    </row>
    <row r="135" spans="1:38" ht="15.75">
      <c r="A135" s="92"/>
      <c r="B135" s="93"/>
      <c r="C135" s="93"/>
      <c r="D135" s="94"/>
      <c r="E135" s="92"/>
      <c r="F135" s="89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9"/>
      <c r="U135" s="89"/>
      <c r="V135" s="89"/>
      <c r="W135" s="89"/>
      <c r="X135" s="89"/>
      <c r="Y135" s="89"/>
      <c r="Z135" s="88"/>
      <c r="AA135" s="95"/>
      <c r="AB135" s="88"/>
      <c r="AC135" s="95"/>
      <c r="AD135" s="88"/>
      <c r="AE135" s="89"/>
      <c r="AF135" s="88"/>
      <c r="AG135" s="89"/>
      <c r="AH135" s="88"/>
      <c r="AI135" s="89"/>
      <c r="AJ135" s="88"/>
      <c r="AK135" s="95"/>
      <c r="AL135" s="90"/>
    </row>
    <row r="136" spans="1:38" ht="15.75">
      <c r="A136" s="92"/>
      <c r="B136" s="93"/>
      <c r="C136" s="93"/>
      <c r="D136" s="94"/>
      <c r="E136" s="92"/>
      <c r="F136" s="89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9"/>
      <c r="U136" s="89"/>
      <c r="V136" s="89"/>
      <c r="W136" s="89"/>
      <c r="X136" s="89"/>
      <c r="Y136" s="89"/>
      <c r="Z136" s="88"/>
      <c r="AA136" s="95"/>
      <c r="AB136" s="88"/>
      <c r="AC136" s="95"/>
      <c r="AD136" s="88"/>
      <c r="AE136" s="89"/>
      <c r="AF136" s="88"/>
      <c r="AG136" s="89"/>
      <c r="AH136" s="88"/>
      <c r="AI136" s="89"/>
      <c r="AJ136" s="88"/>
      <c r="AK136" s="95"/>
      <c r="AL136" s="90"/>
    </row>
    <row r="137" spans="1:38" ht="15.75">
      <c r="A137" s="92"/>
      <c r="B137" s="70"/>
      <c r="C137" s="71"/>
      <c r="D137" s="91"/>
      <c r="E137" s="92"/>
      <c r="F137" s="89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9"/>
      <c r="U137" s="89"/>
      <c r="V137" s="89"/>
      <c r="W137" s="89"/>
      <c r="X137" s="89"/>
      <c r="Y137" s="89"/>
      <c r="Z137" s="88"/>
      <c r="AA137" s="95"/>
      <c r="AB137" s="88"/>
      <c r="AC137" s="95"/>
      <c r="AD137" s="88"/>
      <c r="AE137" s="89"/>
      <c r="AF137" s="88"/>
      <c r="AG137" s="89"/>
      <c r="AH137" s="88"/>
      <c r="AI137" s="89"/>
      <c r="AJ137" s="88"/>
      <c r="AK137" s="95"/>
      <c r="AL137" s="90"/>
    </row>
    <row r="138" spans="1:38" ht="15.75">
      <c r="A138" s="92"/>
      <c r="B138" s="70"/>
      <c r="C138" s="71"/>
      <c r="D138" s="91"/>
      <c r="E138" s="92"/>
      <c r="F138" s="89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9"/>
      <c r="U138" s="89"/>
      <c r="V138" s="89"/>
      <c r="W138" s="89"/>
      <c r="X138" s="89"/>
      <c r="Y138" s="89"/>
      <c r="Z138" s="88"/>
      <c r="AA138" s="95"/>
      <c r="AB138" s="88"/>
      <c r="AC138" s="95"/>
      <c r="AD138" s="88"/>
      <c r="AE138" s="89"/>
      <c r="AF138" s="88"/>
      <c r="AG138" s="89"/>
      <c r="AH138" s="88"/>
      <c r="AI138" s="89"/>
      <c r="AJ138" s="88"/>
      <c r="AK138" s="95"/>
      <c r="AL138" s="90"/>
    </row>
    <row r="139" spans="1:38" ht="15.75">
      <c r="A139" s="92"/>
      <c r="B139" s="70"/>
      <c r="C139" s="71"/>
      <c r="D139" s="91"/>
      <c r="E139" s="92"/>
      <c r="F139" s="89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9"/>
      <c r="U139" s="89"/>
      <c r="V139" s="89"/>
      <c r="W139" s="89"/>
      <c r="X139" s="89"/>
      <c r="Y139" s="89"/>
      <c r="Z139" s="88"/>
      <c r="AA139" s="95"/>
      <c r="AB139" s="88"/>
      <c r="AC139" s="95"/>
      <c r="AD139" s="88"/>
      <c r="AE139" s="89"/>
      <c r="AF139" s="88"/>
      <c r="AG139" s="89"/>
      <c r="AH139" s="88"/>
      <c r="AI139" s="89"/>
      <c r="AJ139" s="88"/>
      <c r="AK139" s="95"/>
      <c r="AL139" s="90"/>
    </row>
    <row r="140" spans="1:38" ht="15.75">
      <c r="A140" s="92"/>
      <c r="B140" s="70"/>
      <c r="C140" s="93"/>
      <c r="D140" s="94"/>
      <c r="E140" s="92"/>
      <c r="F140" s="89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9"/>
      <c r="U140" s="89"/>
      <c r="V140" s="89"/>
      <c r="W140" s="89"/>
      <c r="X140" s="89"/>
      <c r="Y140" s="89"/>
      <c r="Z140" s="88"/>
      <c r="AA140" s="95"/>
      <c r="AB140" s="88"/>
      <c r="AC140" s="95"/>
      <c r="AD140" s="88"/>
      <c r="AE140" s="89"/>
      <c r="AF140" s="88"/>
      <c r="AG140" s="89"/>
      <c r="AH140" s="88"/>
      <c r="AI140" s="89"/>
      <c r="AJ140" s="88"/>
      <c r="AK140" s="95"/>
      <c r="AL140" s="90"/>
    </row>
    <row r="141" spans="1:38" ht="15.75">
      <c r="A141" s="92"/>
      <c r="B141" s="70"/>
      <c r="C141" s="96"/>
      <c r="D141" s="94"/>
      <c r="E141" s="92"/>
      <c r="F141" s="89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9"/>
      <c r="U141" s="89"/>
      <c r="V141" s="89"/>
      <c r="W141" s="89"/>
      <c r="X141" s="89"/>
      <c r="Y141" s="89"/>
      <c r="Z141" s="88"/>
      <c r="AA141" s="95"/>
      <c r="AB141" s="88"/>
      <c r="AC141" s="95"/>
      <c r="AD141" s="88"/>
      <c r="AE141" s="89"/>
      <c r="AF141" s="88"/>
      <c r="AG141" s="89"/>
      <c r="AH141" s="88"/>
      <c r="AI141" s="89"/>
      <c r="AJ141" s="88"/>
      <c r="AK141" s="95"/>
      <c r="AL141" s="90"/>
    </row>
    <row r="142" spans="1:38" ht="15.75">
      <c r="A142" s="92"/>
      <c r="B142" s="93"/>
      <c r="C142" s="71"/>
      <c r="D142" s="94"/>
      <c r="E142" s="92"/>
      <c r="F142" s="89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9"/>
      <c r="U142" s="89"/>
      <c r="V142" s="89"/>
      <c r="W142" s="89"/>
      <c r="X142" s="89"/>
      <c r="Y142" s="89"/>
      <c r="Z142" s="88"/>
      <c r="AA142" s="95"/>
      <c r="AB142" s="88"/>
      <c r="AC142" s="95"/>
      <c r="AD142" s="88"/>
      <c r="AE142" s="89"/>
      <c r="AF142" s="88"/>
      <c r="AG142" s="89"/>
      <c r="AH142" s="88"/>
      <c r="AI142" s="89"/>
      <c r="AJ142" s="88"/>
      <c r="AK142" s="95"/>
      <c r="AL142" s="90"/>
    </row>
    <row r="143" spans="1:38" ht="15.75">
      <c r="A143" s="92"/>
      <c r="B143" s="70"/>
      <c r="C143" s="96"/>
      <c r="D143" s="94"/>
      <c r="E143" s="92"/>
      <c r="F143" s="89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9"/>
      <c r="U143" s="89"/>
      <c r="V143" s="89"/>
      <c r="W143" s="89"/>
      <c r="X143" s="89"/>
      <c r="Y143" s="89"/>
      <c r="Z143" s="88"/>
      <c r="AA143" s="95"/>
      <c r="AB143" s="88"/>
      <c r="AC143" s="95"/>
      <c r="AD143" s="88"/>
      <c r="AE143" s="89"/>
      <c r="AF143" s="88"/>
      <c r="AG143" s="89"/>
      <c r="AH143" s="88"/>
      <c r="AI143" s="89"/>
      <c r="AJ143" s="88"/>
      <c r="AK143" s="95"/>
      <c r="AL143" s="90"/>
    </row>
    <row r="144" spans="1:38" ht="15.75">
      <c r="A144" s="92"/>
      <c r="B144" s="70"/>
      <c r="C144" s="71"/>
      <c r="D144" s="91"/>
      <c r="E144" s="92"/>
      <c r="F144" s="89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9"/>
      <c r="U144" s="89"/>
      <c r="V144" s="89"/>
      <c r="W144" s="89"/>
      <c r="X144" s="89"/>
      <c r="Y144" s="89"/>
      <c r="Z144" s="88"/>
      <c r="AA144" s="95"/>
      <c r="AB144" s="88"/>
      <c r="AC144" s="95"/>
      <c r="AD144" s="88"/>
      <c r="AE144" s="89"/>
      <c r="AF144" s="88"/>
      <c r="AG144" s="89"/>
      <c r="AH144" s="88"/>
      <c r="AI144" s="89"/>
      <c r="AJ144" s="88"/>
      <c r="AK144" s="95"/>
      <c r="AL144" s="90"/>
    </row>
    <row r="145" spans="1:38" ht="15.75" hidden="1">
      <c r="A145" s="92">
        <f aca="true" t="shared" si="46" ref="A145:A164">RANK(D145,$D$5:$D$164)</f>
        <v>51</v>
      </c>
      <c r="B145" s="93"/>
      <c r="C145" s="71"/>
      <c r="D145" s="91">
        <f aca="true" t="shared" si="47" ref="D145:D164">(150-G145)/1000+F145</f>
        <v>-0.849</v>
      </c>
      <c r="E145" s="92">
        <f aca="true" t="shared" si="48" ref="E145:E164">A145</f>
        <v>51</v>
      </c>
      <c r="F145" s="89">
        <f aca="true" t="shared" si="49" ref="F145:F164">LARGE((T145:Y145),1)+LARGE((T145:Y145),2)+LARGE((T145:Y145),3)+LARGE((T145:Y145),4)</f>
        <v>0</v>
      </c>
      <c r="G145" s="88">
        <f aca="true" t="shared" si="50" ref="G145:G162">SUM(H145:K145)</f>
        <v>999</v>
      </c>
      <c r="H145" s="88">
        <f aca="true" t="shared" si="51" ref="H145:H164">MIN(N145:S145)</f>
        <v>999</v>
      </c>
      <c r="I145" s="88">
        <f aca="true" t="shared" si="52" ref="I145:I164">IF(COUNTIF(N145:S145,"=999")&lt;5,SMALL((N145:S145),2),0)</f>
        <v>0</v>
      </c>
      <c r="J145" s="88">
        <f aca="true" t="shared" si="53" ref="J145:J164">IF(COUNTIF(N145:S145,"=999")&lt;4,SMALL((N145:S145),3),0)</f>
        <v>0</v>
      </c>
      <c r="K145" s="88">
        <f aca="true" t="shared" si="54" ref="K145:K164">IF(COUNTIF(N145:S145,"=999")&lt;3,SMALL((N145:S145),4),0)</f>
        <v>0</v>
      </c>
      <c r="L145" s="88">
        <f aca="true" t="shared" si="55" ref="L145:L164">IF(COUNTIF(N145:S145,"=999")&lt;2,SMALL((N145:S145),5),0)</f>
        <v>0</v>
      </c>
      <c r="M145" s="88">
        <f aca="true" t="shared" si="56" ref="M145:M162">IF(COUNTIF(N145:S145,"=999")&lt;1,SMALL((N145:S145),5),0)</f>
        <v>0</v>
      </c>
      <c r="N145" s="88">
        <f aca="true" t="shared" si="57" ref="N145:N164">IF((Z145&gt;0),Z145,999)</f>
        <v>999</v>
      </c>
      <c r="O145" s="88">
        <f aca="true" t="shared" si="58" ref="O145:O164">IF((AB145&gt;0),AB145,999)</f>
        <v>999</v>
      </c>
      <c r="P145" s="88">
        <f aca="true" t="shared" si="59" ref="P145:P164">IF((AD145&gt;0),AD145,999)</f>
        <v>999</v>
      </c>
      <c r="Q145" s="88">
        <f aca="true" t="shared" si="60" ref="Q145:Q164">IF((AF145&gt;0),AF145,999)</f>
        <v>999</v>
      </c>
      <c r="R145" s="88">
        <f aca="true" t="shared" si="61" ref="R145:R164">IF((AH145&gt;0),AH145,999)</f>
        <v>999</v>
      </c>
      <c r="S145" s="88">
        <f aca="true" t="shared" si="62" ref="S145:S164">IF((AJ145&gt;0),AJ145,999)</f>
        <v>999</v>
      </c>
      <c r="T145" s="89">
        <f aca="true" t="shared" si="63" ref="T145:T164">AA145</f>
        <v>0</v>
      </c>
      <c r="U145" s="89">
        <f aca="true" t="shared" si="64" ref="U145:U164">AC145</f>
        <v>0</v>
      </c>
      <c r="V145" s="89">
        <f aca="true" t="shared" si="65" ref="V145:V164">AE145</f>
        <v>0</v>
      </c>
      <c r="W145" s="89">
        <f aca="true" t="shared" si="66" ref="W145:W164">AG145</f>
        <v>0</v>
      </c>
      <c r="X145" s="89">
        <f aca="true" t="shared" si="67" ref="X145:X164">AI145</f>
        <v>0</v>
      </c>
      <c r="Y145" s="89">
        <f aca="true" t="shared" si="68" ref="Y145:Y164">AK145</f>
        <v>0</v>
      </c>
      <c r="Z145" s="88"/>
      <c r="AA145" s="95"/>
      <c r="AB145" s="88"/>
      <c r="AC145" s="95"/>
      <c r="AD145" s="88"/>
      <c r="AE145" s="89"/>
      <c r="AF145" s="88"/>
      <c r="AG145" s="89"/>
      <c r="AH145" s="88"/>
      <c r="AI145" s="89"/>
      <c r="AJ145" s="88"/>
      <c r="AK145" s="95"/>
      <c r="AL145" s="90"/>
    </row>
    <row r="146" spans="1:38" ht="15.75" hidden="1">
      <c r="A146" s="92">
        <f t="shared" si="46"/>
        <v>51</v>
      </c>
      <c r="B146" s="93"/>
      <c r="C146" s="71"/>
      <c r="D146" s="94">
        <f t="shared" si="47"/>
        <v>-0.849</v>
      </c>
      <c r="E146" s="92">
        <f t="shared" si="48"/>
        <v>51</v>
      </c>
      <c r="F146" s="89">
        <f t="shared" si="49"/>
        <v>0</v>
      </c>
      <c r="G146" s="88">
        <f t="shared" si="50"/>
        <v>999</v>
      </c>
      <c r="H146" s="88">
        <f t="shared" si="51"/>
        <v>999</v>
      </c>
      <c r="I146" s="88">
        <f t="shared" si="52"/>
        <v>0</v>
      </c>
      <c r="J146" s="88">
        <f t="shared" si="53"/>
        <v>0</v>
      </c>
      <c r="K146" s="88">
        <f t="shared" si="54"/>
        <v>0</v>
      </c>
      <c r="L146" s="88">
        <f t="shared" si="55"/>
        <v>0</v>
      </c>
      <c r="M146" s="88">
        <f t="shared" si="56"/>
        <v>0</v>
      </c>
      <c r="N146" s="88">
        <f t="shared" si="57"/>
        <v>999</v>
      </c>
      <c r="O146" s="88">
        <f t="shared" si="58"/>
        <v>999</v>
      </c>
      <c r="P146" s="88">
        <f t="shared" si="59"/>
        <v>999</v>
      </c>
      <c r="Q146" s="88">
        <f t="shared" si="60"/>
        <v>999</v>
      </c>
      <c r="R146" s="88">
        <f t="shared" si="61"/>
        <v>999</v>
      </c>
      <c r="S146" s="88">
        <f t="shared" si="62"/>
        <v>999</v>
      </c>
      <c r="T146" s="89">
        <f t="shared" si="63"/>
        <v>0</v>
      </c>
      <c r="U146" s="89">
        <f t="shared" si="64"/>
        <v>0</v>
      </c>
      <c r="V146" s="89">
        <f t="shared" si="65"/>
        <v>0</v>
      </c>
      <c r="W146" s="89">
        <f t="shared" si="66"/>
        <v>0</v>
      </c>
      <c r="X146" s="89">
        <f t="shared" si="67"/>
        <v>0</v>
      </c>
      <c r="Y146" s="89">
        <f t="shared" si="68"/>
        <v>0</v>
      </c>
      <c r="Z146" s="88"/>
      <c r="AA146" s="95"/>
      <c r="AB146" s="88"/>
      <c r="AC146" s="95"/>
      <c r="AD146" s="88"/>
      <c r="AE146" s="89"/>
      <c r="AF146" s="88"/>
      <c r="AG146" s="89"/>
      <c r="AH146" s="88"/>
      <c r="AI146" s="89"/>
      <c r="AJ146" s="88"/>
      <c r="AK146" s="95"/>
      <c r="AL146" s="90"/>
    </row>
    <row r="147" spans="1:38" ht="15.75" hidden="1">
      <c r="A147" s="92">
        <f t="shared" si="46"/>
        <v>51</v>
      </c>
      <c r="B147" s="70"/>
      <c r="C147" s="93"/>
      <c r="D147" s="94">
        <f t="shared" si="47"/>
        <v>-0.849</v>
      </c>
      <c r="E147" s="92">
        <f t="shared" si="48"/>
        <v>51</v>
      </c>
      <c r="F147" s="89">
        <f t="shared" si="49"/>
        <v>0</v>
      </c>
      <c r="G147" s="88">
        <f t="shared" si="50"/>
        <v>999</v>
      </c>
      <c r="H147" s="88">
        <f t="shared" si="51"/>
        <v>999</v>
      </c>
      <c r="I147" s="88">
        <f t="shared" si="52"/>
        <v>0</v>
      </c>
      <c r="J147" s="88">
        <f t="shared" si="53"/>
        <v>0</v>
      </c>
      <c r="K147" s="88">
        <f t="shared" si="54"/>
        <v>0</v>
      </c>
      <c r="L147" s="88">
        <f t="shared" si="55"/>
        <v>0</v>
      </c>
      <c r="M147" s="88">
        <f t="shared" si="56"/>
        <v>0</v>
      </c>
      <c r="N147" s="88">
        <f t="shared" si="57"/>
        <v>999</v>
      </c>
      <c r="O147" s="88">
        <f t="shared" si="58"/>
        <v>999</v>
      </c>
      <c r="P147" s="88">
        <f t="shared" si="59"/>
        <v>999</v>
      </c>
      <c r="Q147" s="88">
        <f t="shared" si="60"/>
        <v>999</v>
      </c>
      <c r="R147" s="88">
        <f t="shared" si="61"/>
        <v>999</v>
      </c>
      <c r="S147" s="88">
        <f t="shared" si="62"/>
        <v>999</v>
      </c>
      <c r="T147" s="89">
        <f t="shared" si="63"/>
        <v>0</v>
      </c>
      <c r="U147" s="89">
        <f t="shared" si="64"/>
        <v>0</v>
      </c>
      <c r="V147" s="89">
        <f t="shared" si="65"/>
        <v>0</v>
      </c>
      <c r="W147" s="89">
        <f t="shared" si="66"/>
        <v>0</v>
      </c>
      <c r="X147" s="89">
        <f t="shared" si="67"/>
        <v>0</v>
      </c>
      <c r="Y147" s="89">
        <f t="shared" si="68"/>
        <v>0</v>
      </c>
      <c r="Z147" s="88"/>
      <c r="AA147" s="95"/>
      <c r="AB147" s="88"/>
      <c r="AC147" s="95"/>
      <c r="AD147" s="88"/>
      <c r="AE147" s="89"/>
      <c r="AF147" s="88"/>
      <c r="AG147" s="89"/>
      <c r="AH147" s="88"/>
      <c r="AI147" s="89"/>
      <c r="AJ147" s="88"/>
      <c r="AK147" s="95"/>
      <c r="AL147" s="90"/>
    </row>
    <row r="148" spans="1:38" ht="15.75" hidden="1">
      <c r="A148" s="92">
        <f t="shared" si="46"/>
        <v>51</v>
      </c>
      <c r="B148" s="70"/>
      <c r="C148" s="93"/>
      <c r="D148" s="94">
        <f t="shared" si="47"/>
        <v>-0.849</v>
      </c>
      <c r="E148" s="92">
        <f t="shared" si="48"/>
        <v>51</v>
      </c>
      <c r="F148" s="89">
        <f t="shared" si="49"/>
        <v>0</v>
      </c>
      <c r="G148" s="88">
        <f t="shared" si="50"/>
        <v>999</v>
      </c>
      <c r="H148" s="88">
        <f t="shared" si="51"/>
        <v>999</v>
      </c>
      <c r="I148" s="88">
        <f t="shared" si="52"/>
        <v>0</v>
      </c>
      <c r="J148" s="88">
        <f t="shared" si="53"/>
        <v>0</v>
      </c>
      <c r="K148" s="88">
        <f t="shared" si="54"/>
        <v>0</v>
      </c>
      <c r="L148" s="88">
        <f t="shared" si="55"/>
        <v>0</v>
      </c>
      <c r="M148" s="88">
        <f t="shared" si="56"/>
        <v>0</v>
      </c>
      <c r="N148" s="88">
        <f t="shared" si="57"/>
        <v>999</v>
      </c>
      <c r="O148" s="88">
        <f t="shared" si="58"/>
        <v>999</v>
      </c>
      <c r="P148" s="88">
        <f t="shared" si="59"/>
        <v>999</v>
      </c>
      <c r="Q148" s="88">
        <f t="shared" si="60"/>
        <v>999</v>
      </c>
      <c r="R148" s="88">
        <f t="shared" si="61"/>
        <v>999</v>
      </c>
      <c r="S148" s="88">
        <f t="shared" si="62"/>
        <v>999</v>
      </c>
      <c r="T148" s="89">
        <f t="shared" si="63"/>
        <v>0</v>
      </c>
      <c r="U148" s="89">
        <f t="shared" si="64"/>
        <v>0</v>
      </c>
      <c r="V148" s="89">
        <f t="shared" si="65"/>
        <v>0</v>
      </c>
      <c r="W148" s="89">
        <f t="shared" si="66"/>
        <v>0</v>
      </c>
      <c r="X148" s="89">
        <f t="shared" si="67"/>
        <v>0</v>
      </c>
      <c r="Y148" s="89">
        <f t="shared" si="68"/>
        <v>0</v>
      </c>
      <c r="Z148" s="88"/>
      <c r="AA148" s="95"/>
      <c r="AB148" s="88"/>
      <c r="AC148" s="95"/>
      <c r="AD148" s="88"/>
      <c r="AE148" s="89"/>
      <c r="AF148" s="88"/>
      <c r="AG148" s="89"/>
      <c r="AH148" s="88"/>
      <c r="AI148" s="89"/>
      <c r="AJ148" s="88"/>
      <c r="AK148" s="95"/>
      <c r="AL148" s="90"/>
    </row>
    <row r="149" spans="1:38" ht="15.75" hidden="1">
      <c r="A149" s="92">
        <f t="shared" si="46"/>
        <v>51</v>
      </c>
      <c r="B149" s="93"/>
      <c r="C149" s="71"/>
      <c r="D149" s="94">
        <f t="shared" si="47"/>
        <v>-0.849</v>
      </c>
      <c r="E149" s="92">
        <f t="shared" si="48"/>
        <v>51</v>
      </c>
      <c r="F149" s="89">
        <f t="shared" si="49"/>
        <v>0</v>
      </c>
      <c r="G149" s="88">
        <f t="shared" si="50"/>
        <v>999</v>
      </c>
      <c r="H149" s="88">
        <f t="shared" si="51"/>
        <v>999</v>
      </c>
      <c r="I149" s="88">
        <f t="shared" si="52"/>
        <v>0</v>
      </c>
      <c r="J149" s="88">
        <f t="shared" si="53"/>
        <v>0</v>
      </c>
      <c r="K149" s="88">
        <f t="shared" si="54"/>
        <v>0</v>
      </c>
      <c r="L149" s="88">
        <f t="shared" si="55"/>
        <v>0</v>
      </c>
      <c r="M149" s="88">
        <f t="shared" si="56"/>
        <v>0</v>
      </c>
      <c r="N149" s="88">
        <f t="shared" si="57"/>
        <v>999</v>
      </c>
      <c r="O149" s="88">
        <f t="shared" si="58"/>
        <v>999</v>
      </c>
      <c r="P149" s="88">
        <f t="shared" si="59"/>
        <v>999</v>
      </c>
      <c r="Q149" s="88">
        <f t="shared" si="60"/>
        <v>999</v>
      </c>
      <c r="R149" s="88">
        <f t="shared" si="61"/>
        <v>999</v>
      </c>
      <c r="S149" s="88">
        <f t="shared" si="62"/>
        <v>999</v>
      </c>
      <c r="T149" s="89">
        <f t="shared" si="63"/>
        <v>0</v>
      </c>
      <c r="U149" s="89">
        <f t="shared" si="64"/>
        <v>0</v>
      </c>
      <c r="V149" s="89">
        <f t="shared" si="65"/>
        <v>0</v>
      </c>
      <c r="W149" s="89">
        <f t="shared" si="66"/>
        <v>0</v>
      </c>
      <c r="X149" s="89">
        <f t="shared" si="67"/>
        <v>0</v>
      </c>
      <c r="Y149" s="89">
        <f t="shared" si="68"/>
        <v>0</v>
      </c>
      <c r="Z149" s="88"/>
      <c r="AA149" s="95"/>
      <c r="AB149" s="88"/>
      <c r="AC149" s="95"/>
      <c r="AD149" s="88"/>
      <c r="AE149" s="89"/>
      <c r="AF149" s="88"/>
      <c r="AG149" s="89"/>
      <c r="AH149" s="88"/>
      <c r="AI149" s="89"/>
      <c r="AJ149" s="88"/>
      <c r="AK149" s="95"/>
      <c r="AL149" s="90"/>
    </row>
    <row r="150" spans="1:38" ht="15.75" hidden="1">
      <c r="A150" s="92">
        <f t="shared" si="46"/>
        <v>51</v>
      </c>
      <c r="B150" s="70"/>
      <c r="C150" s="93"/>
      <c r="D150" s="94">
        <f t="shared" si="47"/>
        <v>-0.849</v>
      </c>
      <c r="E150" s="92">
        <f t="shared" si="48"/>
        <v>51</v>
      </c>
      <c r="F150" s="89">
        <f t="shared" si="49"/>
        <v>0</v>
      </c>
      <c r="G150" s="88">
        <f t="shared" si="50"/>
        <v>999</v>
      </c>
      <c r="H150" s="88">
        <f t="shared" si="51"/>
        <v>999</v>
      </c>
      <c r="I150" s="88">
        <f t="shared" si="52"/>
        <v>0</v>
      </c>
      <c r="J150" s="88">
        <f t="shared" si="53"/>
        <v>0</v>
      </c>
      <c r="K150" s="88">
        <f t="shared" si="54"/>
        <v>0</v>
      </c>
      <c r="L150" s="88">
        <f t="shared" si="55"/>
        <v>0</v>
      </c>
      <c r="M150" s="88">
        <f t="shared" si="56"/>
        <v>0</v>
      </c>
      <c r="N150" s="88">
        <f t="shared" si="57"/>
        <v>999</v>
      </c>
      <c r="O150" s="88">
        <f t="shared" si="58"/>
        <v>999</v>
      </c>
      <c r="P150" s="88">
        <f t="shared" si="59"/>
        <v>999</v>
      </c>
      <c r="Q150" s="88">
        <f t="shared" si="60"/>
        <v>999</v>
      </c>
      <c r="R150" s="88">
        <f t="shared" si="61"/>
        <v>999</v>
      </c>
      <c r="S150" s="88">
        <f t="shared" si="62"/>
        <v>999</v>
      </c>
      <c r="T150" s="89">
        <f t="shared" si="63"/>
        <v>0</v>
      </c>
      <c r="U150" s="89">
        <f t="shared" si="64"/>
        <v>0</v>
      </c>
      <c r="V150" s="89">
        <f t="shared" si="65"/>
        <v>0</v>
      </c>
      <c r="W150" s="89">
        <f t="shared" si="66"/>
        <v>0</v>
      </c>
      <c r="X150" s="89">
        <f t="shared" si="67"/>
        <v>0</v>
      </c>
      <c r="Y150" s="89">
        <f t="shared" si="68"/>
        <v>0</v>
      </c>
      <c r="Z150" s="88"/>
      <c r="AA150" s="95"/>
      <c r="AB150" s="88"/>
      <c r="AC150" s="95"/>
      <c r="AD150" s="88"/>
      <c r="AE150" s="89"/>
      <c r="AF150" s="88"/>
      <c r="AG150" s="89"/>
      <c r="AH150" s="88"/>
      <c r="AI150" s="89"/>
      <c r="AJ150" s="88"/>
      <c r="AK150" s="95"/>
      <c r="AL150" s="90"/>
    </row>
    <row r="151" spans="1:38" ht="15.75" hidden="1">
      <c r="A151" s="92">
        <f t="shared" si="46"/>
        <v>51</v>
      </c>
      <c r="B151" s="93"/>
      <c r="C151" s="71"/>
      <c r="D151" s="94">
        <f t="shared" si="47"/>
        <v>-0.849</v>
      </c>
      <c r="E151" s="92">
        <f t="shared" si="48"/>
        <v>51</v>
      </c>
      <c r="F151" s="89">
        <f t="shared" si="49"/>
        <v>0</v>
      </c>
      <c r="G151" s="88">
        <f t="shared" si="50"/>
        <v>999</v>
      </c>
      <c r="H151" s="88">
        <f t="shared" si="51"/>
        <v>999</v>
      </c>
      <c r="I151" s="88">
        <f t="shared" si="52"/>
        <v>0</v>
      </c>
      <c r="J151" s="88">
        <f t="shared" si="53"/>
        <v>0</v>
      </c>
      <c r="K151" s="88">
        <f t="shared" si="54"/>
        <v>0</v>
      </c>
      <c r="L151" s="88">
        <f t="shared" si="55"/>
        <v>0</v>
      </c>
      <c r="M151" s="88">
        <f t="shared" si="56"/>
        <v>0</v>
      </c>
      <c r="N151" s="88">
        <f t="shared" si="57"/>
        <v>999</v>
      </c>
      <c r="O151" s="88">
        <f t="shared" si="58"/>
        <v>999</v>
      </c>
      <c r="P151" s="88">
        <f t="shared" si="59"/>
        <v>999</v>
      </c>
      <c r="Q151" s="88">
        <f t="shared" si="60"/>
        <v>999</v>
      </c>
      <c r="R151" s="88">
        <f t="shared" si="61"/>
        <v>999</v>
      </c>
      <c r="S151" s="88">
        <f t="shared" si="62"/>
        <v>999</v>
      </c>
      <c r="T151" s="89">
        <f t="shared" si="63"/>
        <v>0</v>
      </c>
      <c r="U151" s="89">
        <f t="shared" si="64"/>
        <v>0</v>
      </c>
      <c r="V151" s="89">
        <f t="shared" si="65"/>
        <v>0</v>
      </c>
      <c r="W151" s="89">
        <f t="shared" si="66"/>
        <v>0</v>
      </c>
      <c r="X151" s="89">
        <f t="shared" si="67"/>
        <v>0</v>
      </c>
      <c r="Y151" s="89">
        <f t="shared" si="68"/>
        <v>0</v>
      </c>
      <c r="Z151" s="88"/>
      <c r="AA151" s="95"/>
      <c r="AB151" s="88"/>
      <c r="AC151" s="95"/>
      <c r="AD151" s="88"/>
      <c r="AE151" s="89"/>
      <c r="AF151" s="88"/>
      <c r="AG151" s="89"/>
      <c r="AH151" s="88"/>
      <c r="AI151" s="89"/>
      <c r="AJ151" s="88"/>
      <c r="AK151" s="95"/>
      <c r="AL151" s="90"/>
    </row>
    <row r="152" spans="1:38" ht="15.75" hidden="1">
      <c r="A152" s="92">
        <f t="shared" si="46"/>
        <v>51</v>
      </c>
      <c r="B152" s="70"/>
      <c r="C152" s="93"/>
      <c r="D152" s="94">
        <f t="shared" si="47"/>
        <v>-0.849</v>
      </c>
      <c r="E152" s="92">
        <f t="shared" si="48"/>
        <v>51</v>
      </c>
      <c r="F152" s="89">
        <f t="shared" si="49"/>
        <v>0</v>
      </c>
      <c r="G152" s="88">
        <f t="shared" si="50"/>
        <v>999</v>
      </c>
      <c r="H152" s="88">
        <f t="shared" si="51"/>
        <v>999</v>
      </c>
      <c r="I152" s="88">
        <f t="shared" si="52"/>
        <v>0</v>
      </c>
      <c r="J152" s="88">
        <f t="shared" si="53"/>
        <v>0</v>
      </c>
      <c r="K152" s="88">
        <f t="shared" si="54"/>
        <v>0</v>
      </c>
      <c r="L152" s="88">
        <f t="shared" si="55"/>
        <v>0</v>
      </c>
      <c r="M152" s="88">
        <f t="shared" si="56"/>
        <v>0</v>
      </c>
      <c r="N152" s="88">
        <f t="shared" si="57"/>
        <v>999</v>
      </c>
      <c r="O152" s="88">
        <f t="shared" si="58"/>
        <v>999</v>
      </c>
      <c r="P152" s="88">
        <f t="shared" si="59"/>
        <v>999</v>
      </c>
      <c r="Q152" s="88">
        <f t="shared" si="60"/>
        <v>999</v>
      </c>
      <c r="R152" s="88">
        <f t="shared" si="61"/>
        <v>999</v>
      </c>
      <c r="S152" s="88">
        <f t="shared" si="62"/>
        <v>999</v>
      </c>
      <c r="T152" s="89">
        <f t="shared" si="63"/>
        <v>0</v>
      </c>
      <c r="U152" s="89">
        <f t="shared" si="64"/>
        <v>0</v>
      </c>
      <c r="V152" s="89">
        <f t="shared" si="65"/>
        <v>0</v>
      </c>
      <c r="W152" s="89">
        <f t="shared" si="66"/>
        <v>0</v>
      </c>
      <c r="X152" s="89">
        <f t="shared" si="67"/>
        <v>0</v>
      </c>
      <c r="Y152" s="89">
        <f t="shared" si="68"/>
        <v>0</v>
      </c>
      <c r="Z152" s="88"/>
      <c r="AA152" s="95"/>
      <c r="AB152" s="88"/>
      <c r="AC152" s="95"/>
      <c r="AD152" s="88"/>
      <c r="AE152" s="89"/>
      <c r="AF152" s="88"/>
      <c r="AG152" s="89"/>
      <c r="AH152" s="88"/>
      <c r="AI152" s="89"/>
      <c r="AJ152" s="88"/>
      <c r="AK152" s="95"/>
      <c r="AL152" s="90"/>
    </row>
    <row r="153" spans="1:38" ht="15.75" hidden="1">
      <c r="A153" s="92">
        <f t="shared" si="46"/>
        <v>51</v>
      </c>
      <c r="B153" s="93"/>
      <c r="C153" s="71"/>
      <c r="D153" s="94">
        <f t="shared" si="47"/>
        <v>-0.849</v>
      </c>
      <c r="E153" s="92">
        <f t="shared" si="48"/>
        <v>51</v>
      </c>
      <c r="F153" s="89">
        <f t="shared" si="49"/>
        <v>0</v>
      </c>
      <c r="G153" s="88">
        <f t="shared" si="50"/>
        <v>999</v>
      </c>
      <c r="H153" s="88">
        <f t="shared" si="51"/>
        <v>999</v>
      </c>
      <c r="I153" s="88">
        <f t="shared" si="52"/>
        <v>0</v>
      </c>
      <c r="J153" s="88">
        <f t="shared" si="53"/>
        <v>0</v>
      </c>
      <c r="K153" s="88">
        <f t="shared" si="54"/>
        <v>0</v>
      </c>
      <c r="L153" s="88">
        <f t="shared" si="55"/>
        <v>0</v>
      </c>
      <c r="M153" s="88">
        <f t="shared" si="56"/>
        <v>0</v>
      </c>
      <c r="N153" s="88">
        <f t="shared" si="57"/>
        <v>999</v>
      </c>
      <c r="O153" s="88">
        <f t="shared" si="58"/>
        <v>999</v>
      </c>
      <c r="P153" s="88">
        <f t="shared" si="59"/>
        <v>999</v>
      </c>
      <c r="Q153" s="88">
        <f t="shared" si="60"/>
        <v>999</v>
      </c>
      <c r="R153" s="88">
        <f t="shared" si="61"/>
        <v>999</v>
      </c>
      <c r="S153" s="88">
        <f t="shared" si="62"/>
        <v>999</v>
      </c>
      <c r="T153" s="89">
        <f t="shared" si="63"/>
        <v>0</v>
      </c>
      <c r="U153" s="89">
        <f t="shared" si="64"/>
        <v>0</v>
      </c>
      <c r="V153" s="89">
        <f t="shared" si="65"/>
        <v>0</v>
      </c>
      <c r="W153" s="89">
        <f t="shared" si="66"/>
        <v>0</v>
      </c>
      <c r="X153" s="89">
        <f t="shared" si="67"/>
        <v>0</v>
      </c>
      <c r="Y153" s="89">
        <f t="shared" si="68"/>
        <v>0</v>
      </c>
      <c r="Z153" s="88"/>
      <c r="AA153" s="95"/>
      <c r="AB153" s="88"/>
      <c r="AC153" s="95"/>
      <c r="AD153" s="88"/>
      <c r="AE153" s="89"/>
      <c r="AF153" s="88"/>
      <c r="AG153" s="89"/>
      <c r="AH153" s="88"/>
      <c r="AI153" s="89"/>
      <c r="AJ153" s="88"/>
      <c r="AK153" s="95"/>
      <c r="AL153" s="90"/>
    </row>
    <row r="154" spans="1:38" ht="15.75" hidden="1">
      <c r="A154" s="92">
        <f t="shared" si="46"/>
        <v>51</v>
      </c>
      <c r="B154" s="70"/>
      <c r="C154" s="71"/>
      <c r="D154" s="91">
        <f t="shared" si="47"/>
        <v>-0.849</v>
      </c>
      <c r="E154" s="92">
        <f t="shared" si="48"/>
        <v>51</v>
      </c>
      <c r="F154" s="89">
        <f t="shared" si="49"/>
        <v>0</v>
      </c>
      <c r="G154" s="88">
        <f t="shared" si="50"/>
        <v>999</v>
      </c>
      <c r="H154" s="88">
        <f t="shared" si="51"/>
        <v>999</v>
      </c>
      <c r="I154" s="88">
        <f t="shared" si="52"/>
        <v>0</v>
      </c>
      <c r="J154" s="88">
        <f t="shared" si="53"/>
        <v>0</v>
      </c>
      <c r="K154" s="88">
        <f t="shared" si="54"/>
        <v>0</v>
      </c>
      <c r="L154" s="88">
        <f t="shared" si="55"/>
        <v>0</v>
      </c>
      <c r="M154" s="88">
        <f t="shared" si="56"/>
        <v>0</v>
      </c>
      <c r="N154" s="88">
        <f t="shared" si="57"/>
        <v>999</v>
      </c>
      <c r="O154" s="88">
        <f t="shared" si="58"/>
        <v>999</v>
      </c>
      <c r="P154" s="88">
        <f t="shared" si="59"/>
        <v>999</v>
      </c>
      <c r="Q154" s="88">
        <f t="shared" si="60"/>
        <v>999</v>
      </c>
      <c r="R154" s="88">
        <f t="shared" si="61"/>
        <v>999</v>
      </c>
      <c r="S154" s="88">
        <f t="shared" si="62"/>
        <v>999</v>
      </c>
      <c r="T154" s="89">
        <f t="shared" si="63"/>
        <v>0</v>
      </c>
      <c r="U154" s="89">
        <f t="shared" si="64"/>
        <v>0</v>
      </c>
      <c r="V154" s="89">
        <f t="shared" si="65"/>
        <v>0</v>
      </c>
      <c r="W154" s="89">
        <f t="shared" si="66"/>
        <v>0</v>
      </c>
      <c r="X154" s="89">
        <f t="shared" si="67"/>
        <v>0</v>
      </c>
      <c r="Y154" s="89">
        <f t="shared" si="68"/>
        <v>0</v>
      </c>
      <c r="Z154" s="88"/>
      <c r="AA154" s="95"/>
      <c r="AB154" s="88"/>
      <c r="AC154" s="95"/>
      <c r="AD154" s="88"/>
      <c r="AE154" s="89"/>
      <c r="AF154" s="88"/>
      <c r="AG154" s="89"/>
      <c r="AH154" s="88"/>
      <c r="AI154" s="89"/>
      <c r="AJ154" s="88"/>
      <c r="AK154" s="95"/>
      <c r="AL154" s="90"/>
    </row>
    <row r="155" spans="1:38" ht="15.75" hidden="1">
      <c r="A155" s="92">
        <f t="shared" si="46"/>
        <v>51</v>
      </c>
      <c r="B155" s="70"/>
      <c r="C155" s="93"/>
      <c r="D155" s="94">
        <f t="shared" si="47"/>
        <v>-0.849</v>
      </c>
      <c r="E155" s="92">
        <f t="shared" si="48"/>
        <v>51</v>
      </c>
      <c r="F155" s="89">
        <f t="shared" si="49"/>
        <v>0</v>
      </c>
      <c r="G155" s="88">
        <f t="shared" si="50"/>
        <v>999</v>
      </c>
      <c r="H155" s="88">
        <f t="shared" si="51"/>
        <v>999</v>
      </c>
      <c r="I155" s="88">
        <f t="shared" si="52"/>
        <v>0</v>
      </c>
      <c r="J155" s="88">
        <f t="shared" si="53"/>
        <v>0</v>
      </c>
      <c r="K155" s="88">
        <f t="shared" si="54"/>
        <v>0</v>
      </c>
      <c r="L155" s="88">
        <f t="shared" si="55"/>
        <v>0</v>
      </c>
      <c r="M155" s="88">
        <f t="shared" si="56"/>
        <v>0</v>
      </c>
      <c r="N155" s="88">
        <f t="shared" si="57"/>
        <v>999</v>
      </c>
      <c r="O155" s="88">
        <f t="shared" si="58"/>
        <v>999</v>
      </c>
      <c r="P155" s="88">
        <f t="shared" si="59"/>
        <v>999</v>
      </c>
      <c r="Q155" s="88">
        <f t="shared" si="60"/>
        <v>999</v>
      </c>
      <c r="R155" s="88">
        <f t="shared" si="61"/>
        <v>999</v>
      </c>
      <c r="S155" s="88">
        <f t="shared" si="62"/>
        <v>999</v>
      </c>
      <c r="T155" s="89">
        <f t="shared" si="63"/>
        <v>0</v>
      </c>
      <c r="U155" s="89">
        <f t="shared" si="64"/>
        <v>0</v>
      </c>
      <c r="V155" s="89">
        <f t="shared" si="65"/>
        <v>0</v>
      </c>
      <c r="W155" s="89">
        <f t="shared" si="66"/>
        <v>0</v>
      </c>
      <c r="X155" s="89">
        <f t="shared" si="67"/>
        <v>0</v>
      </c>
      <c r="Y155" s="89">
        <f t="shared" si="68"/>
        <v>0</v>
      </c>
      <c r="Z155" s="88"/>
      <c r="AA155" s="95"/>
      <c r="AB155" s="88"/>
      <c r="AC155" s="95"/>
      <c r="AD155" s="88"/>
      <c r="AE155" s="89"/>
      <c r="AF155" s="88"/>
      <c r="AG155" s="89"/>
      <c r="AH155" s="88"/>
      <c r="AI155" s="89"/>
      <c r="AJ155" s="88"/>
      <c r="AK155" s="95"/>
      <c r="AL155" s="90"/>
    </row>
    <row r="156" spans="1:38" ht="15.75" hidden="1">
      <c r="A156" s="92">
        <f t="shared" si="46"/>
        <v>51</v>
      </c>
      <c r="B156" s="70"/>
      <c r="C156" s="93"/>
      <c r="D156" s="94">
        <f t="shared" si="47"/>
        <v>-0.849</v>
      </c>
      <c r="E156" s="92">
        <f t="shared" si="48"/>
        <v>51</v>
      </c>
      <c r="F156" s="89">
        <f t="shared" si="49"/>
        <v>0</v>
      </c>
      <c r="G156" s="88">
        <f t="shared" si="50"/>
        <v>999</v>
      </c>
      <c r="H156" s="88">
        <f t="shared" si="51"/>
        <v>999</v>
      </c>
      <c r="I156" s="88">
        <f t="shared" si="52"/>
        <v>0</v>
      </c>
      <c r="J156" s="88">
        <f t="shared" si="53"/>
        <v>0</v>
      </c>
      <c r="K156" s="88">
        <f t="shared" si="54"/>
        <v>0</v>
      </c>
      <c r="L156" s="88">
        <f t="shared" si="55"/>
        <v>0</v>
      </c>
      <c r="M156" s="88">
        <f t="shared" si="56"/>
        <v>0</v>
      </c>
      <c r="N156" s="88">
        <f t="shared" si="57"/>
        <v>999</v>
      </c>
      <c r="O156" s="88">
        <f t="shared" si="58"/>
        <v>999</v>
      </c>
      <c r="P156" s="88">
        <f t="shared" si="59"/>
        <v>999</v>
      </c>
      <c r="Q156" s="88">
        <f t="shared" si="60"/>
        <v>999</v>
      </c>
      <c r="R156" s="88">
        <f t="shared" si="61"/>
        <v>999</v>
      </c>
      <c r="S156" s="88">
        <f t="shared" si="62"/>
        <v>999</v>
      </c>
      <c r="T156" s="89">
        <f t="shared" si="63"/>
        <v>0</v>
      </c>
      <c r="U156" s="89">
        <f t="shared" si="64"/>
        <v>0</v>
      </c>
      <c r="V156" s="89">
        <f t="shared" si="65"/>
        <v>0</v>
      </c>
      <c r="W156" s="89">
        <f t="shared" si="66"/>
        <v>0</v>
      </c>
      <c r="X156" s="89">
        <f t="shared" si="67"/>
        <v>0</v>
      </c>
      <c r="Y156" s="89">
        <f t="shared" si="68"/>
        <v>0</v>
      </c>
      <c r="Z156" s="88"/>
      <c r="AA156" s="95"/>
      <c r="AB156" s="88"/>
      <c r="AC156" s="95"/>
      <c r="AD156" s="88"/>
      <c r="AE156" s="89"/>
      <c r="AF156" s="88"/>
      <c r="AG156" s="89"/>
      <c r="AH156" s="88"/>
      <c r="AI156" s="89"/>
      <c r="AJ156" s="88"/>
      <c r="AK156" s="95"/>
      <c r="AL156" s="90"/>
    </row>
    <row r="157" spans="1:38" ht="15.75" hidden="1">
      <c r="A157" s="92">
        <f t="shared" si="46"/>
        <v>51</v>
      </c>
      <c r="B157" s="70"/>
      <c r="C157" s="71"/>
      <c r="D157" s="91">
        <f t="shared" si="47"/>
        <v>-0.849</v>
      </c>
      <c r="E157" s="92">
        <f t="shared" si="48"/>
        <v>51</v>
      </c>
      <c r="F157" s="89">
        <f t="shared" si="49"/>
        <v>0</v>
      </c>
      <c r="G157" s="88">
        <f t="shared" si="50"/>
        <v>999</v>
      </c>
      <c r="H157" s="88">
        <f t="shared" si="51"/>
        <v>999</v>
      </c>
      <c r="I157" s="88">
        <f t="shared" si="52"/>
        <v>0</v>
      </c>
      <c r="J157" s="88">
        <f t="shared" si="53"/>
        <v>0</v>
      </c>
      <c r="K157" s="88">
        <f t="shared" si="54"/>
        <v>0</v>
      </c>
      <c r="L157" s="88">
        <f t="shared" si="55"/>
        <v>0</v>
      </c>
      <c r="M157" s="88">
        <f t="shared" si="56"/>
        <v>0</v>
      </c>
      <c r="N157" s="88">
        <f t="shared" si="57"/>
        <v>999</v>
      </c>
      <c r="O157" s="88">
        <f t="shared" si="58"/>
        <v>999</v>
      </c>
      <c r="P157" s="88">
        <f t="shared" si="59"/>
        <v>999</v>
      </c>
      <c r="Q157" s="88">
        <f t="shared" si="60"/>
        <v>999</v>
      </c>
      <c r="R157" s="88">
        <f t="shared" si="61"/>
        <v>999</v>
      </c>
      <c r="S157" s="88">
        <f t="shared" si="62"/>
        <v>999</v>
      </c>
      <c r="T157" s="89">
        <f t="shared" si="63"/>
        <v>0</v>
      </c>
      <c r="U157" s="89">
        <f t="shared" si="64"/>
        <v>0</v>
      </c>
      <c r="V157" s="89">
        <f t="shared" si="65"/>
        <v>0</v>
      </c>
      <c r="W157" s="89">
        <f t="shared" si="66"/>
        <v>0</v>
      </c>
      <c r="X157" s="89">
        <f t="shared" si="67"/>
        <v>0</v>
      </c>
      <c r="Y157" s="89">
        <f t="shared" si="68"/>
        <v>0</v>
      </c>
      <c r="Z157" s="88"/>
      <c r="AA157" s="95"/>
      <c r="AB157" s="88"/>
      <c r="AC157" s="95"/>
      <c r="AD157" s="88"/>
      <c r="AE157" s="89"/>
      <c r="AF157" s="88"/>
      <c r="AG157" s="89"/>
      <c r="AH157" s="88"/>
      <c r="AI157" s="89"/>
      <c r="AJ157" s="88"/>
      <c r="AK157" s="95"/>
      <c r="AL157" s="90"/>
    </row>
    <row r="158" spans="1:38" ht="15.75" hidden="1">
      <c r="A158" s="92">
        <f t="shared" si="46"/>
        <v>51</v>
      </c>
      <c r="B158" s="96"/>
      <c r="C158" s="71"/>
      <c r="D158" s="94">
        <f t="shared" si="47"/>
        <v>-0.849</v>
      </c>
      <c r="E158" s="92">
        <f t="shared" si="48"/>
        <v>51</v>
      </c>
      <c r="F158" s="89">
        <f t="shared" si="49"/>
        <v>0</v>
      </c>
      <c r="G158" s="88">
        <f t="shared" si="50"/>
        <v>999</v>
      </c>
      <c r="H158" s="88">
        <f t="shared" si="51"/>
        <v>999</v>
      </c>
      <c r="I158" s="88">
        <f t="shared" si="52"/>
        <v>0</v>
      </c>
      <c r="J158" s="88">
        <f t="shared" si="53"/>
        <v>0</v>
      </c>
      <c r="K158" s="88">
        <f t="shared" si="54"/>
        <v>0</v>
      </c>
      <c r="L158" s="88">
        <f t="shared" si="55"/>
        <v>0</v>
      </c>
      <c r="M158" s="88">
        <f t="shared" si="56"/>
        <v>0</v>
      </c>
      <c r="N158" s="88">
        <f t="shared" si="57"/>
        <v>999</v>
      </c>
      <c r="O158" s="88">
        <f t="shared" si="58"/>
        <v>999</v>
      </c>
      <c r="P158" s="88">
        <f t="shared" si="59"/>
        <v>999</v>
      </c>
      <c r="Q158" s="88">
        <f t="shared" si="60"/>
        <v>999</v>
      </c>
      <c r="R158" s="88">
        <f t="shared" si="61"/>
        <v>999</v>
      </c>
      <c r="S158" s="88">
        <f t="shared" si="62"/>
        <v>999</v>
      </c>
      <c r="T158" s="89">
        <f t="shared" si="63"/>
        <v>0</v>
      </c>
      <c r="U158" s="89">
        <f t="shared" si="64"/>
        <v>0</v>
      </c>
      <c r="V158" s="89">
        <f t="shared" si="65"/>
        <v>0</v>
      </c>
      <c r="W158" s="89">
        <f t="shared" si="66"/>
        <v>0</v>
      </c>
      <c r="X158" s="89">
        <f t="shared" si="67"/>
        <v>0</v>
      </c>
      <c r="Y158" s="89">
        <f t="shared" si="68"/>
        <v>0</v>
      </c>
      <c r="Z158" s="88"/>
      <c r="AA158" s="95"/>
      <c r="AB158" s="88"/>
      <c r="AC158" s="95"/>
      <c r="AD158" s="88"/>
      <c r="AE158" s="89"/>
      <c r="AF158" s="88"/>
      <c r="AG158" s="89"/>
      <c r="AH158" s="88"/>
      <c r="AI158" s="89"/>
      <c r="AJ158" s="88"/>
      <c r="AK158" s="95"/>
      <c r="AL158" s="90"/>
    </row>
    <row r="159" spans="1:38" ht="15.75" hidden="1">
      <c r="A159" s="92">
        <f t="shared" si="46"/>
        <v>51</v>
      </c>
      <c r="B159" s="96"/>
      <c r="C159" s="96"/>
      <c r="D159" s="94">
        <f t="shared" si="47"/>
        <v>-0.849</v>
      </c>
      <c r="E159" s="92">
        <f t="shared" si="48"/>
        <v>51</v>
      </c>
      <c r="F159" s="89">
        <f t="shared" si="49"/>
        <v>0</v>
      </c>
      <c r="G159" s="88">
        <f t="shared" si="50"/>
        <v>999</v>
      </c>
      <c r="H159" s="88">
        <f t="shared" si="51"/>
        <v>999</v>
      </c>
      <c r="I159" s="88">
        <f t="shared" si="52"/>
        <v>0</v>
      </c>
      <c r="J159" s="88">
        <f t="shared" si="53"/>
        <v>0</v>
      </c>
      <c r="K159" s="88">
        <f t="shared" si="54"/>
        <v>0</v>
      </c>
      <c r="L159" s="88">
        <f t="shared" si="55"/>
        <v>0</v>
      </c>
      <c r="M159" s="88">
        <f t="shared" si="56"/>
        <v>0</v>
      </c>
      <c r="N159" s="88">
        <f t="shared" si="57"/>
        <v>999</v>
      </c>
      <c r="O159" s="88">
        <f t="shared" si="58"/>
        <v>999</v>
      </c>
      <c r="P159" s="88">
        <f t="shared" si="59"/>
        <v>999</v>
      </c>
      <c r="Q159" s="88">
        <f t="shared" si="60"/>
        <v>999</v>
      </c>
      <c r="R159" s="88">
        <f t="shared" si="61"/>
        <v>999</v>
      </c>
      <c r="S159" s="88">
        <f t="shared" si="62"/>
        <v>999</v>
      </c>
      <c r="T159" s="89">
        <f t="shared" si="63"/>
        <v>0</v>
      </c>
      <c r="U159" s="89">
        <f t="shared" si="64"/>
        <v>0</v>
      </c>
      <c r="V159" s="89">
        <f t="shared" si="65"/>
        <v>0</v>
      </c>
      <c r="W159" s="89">
        <f t="shared" si="66"/>
        <v>0</v>
      </c>
      <c r="X159" s="89">
        <f t="shared" si="67"/>
        <v>0</v>
      </c>
      <c r="Y159" s="89">
        <f t="shared" si="68"/>
        <v>0</v>
      </c>
      <c r="Z159" s="88"/>
      <c r="AA159" s="95"/>
      <c r="AB159" s="88"/>
      <c r="AC159" s="95"/>
      <c r="AD159" s="88"/>
      <c r="AE159" s="89"/>
      <c r="AF159" s="88"/>
      <c r="AG159" s="89"/>
      <c r="AH159" s="88"/>
      <c r="AI159" s="89"/>
      <c r="AJ159" s="88"/>
      <c r="AK159" s="95"/>
      <c r="AL159" s="90"/>
    </row>
    <row r="160" spans="1:38" ht="15.75" hidden="1">
      <c r="A160" s="92">
        <f t="shared" si="46"/>
        <v>51</v>
      </c>
      <c r="B160" s="70"/>
      <c r="C160" s="71"/>
      <c r="D160" s="91">
        <f t="shared" si="47"/>
        <v>-0.849</v>
      </c>
      <c r="E160" s="92">
        <f t="shared" si="48"/>
        <v>51</v>
      </c>
      <c r="F160" s="89">
        <f t="shared" si="49"/>
        <v>0</v>
      </c>
      <c r="G160" s="88">
        <f t="shared" si="50"/>
        <v>999</v>
      </c>
      <c r="H160" s="88">
        <f t="shared" si="51"/>
        <v>999</v>
      </c>
      <c r="I160" s="88">
        <f t="shared" si="52"/>
        <v>0</v>
      </c>
      <c r="J160" s="88">
        <f t="shared" si="53"/>
        <v>0</v>
      </c>
      <c r="K160" s="88">
        <f t="shared" si="54"/>
        <v>0</v>
      </c>
      <c r="L160" s="88">
        <f t="shared" si="55"/>
        <v>0</v>
      </c>
      <c r="M160" s="88">
        <f t="shared" si="56"/>
        <v>0</v>
      </c>
      <c r="N160" s="88">
        <f t="shared" si="57"/>
        <v>999</v>
      </c>
      <c r="O160" s="88">
        <f t="shared" si="58"/>
        <v>999</v>
      </c>
      <c r="P160" s="88">
        <f t="shared" si="59"/>
        <v>999</v>
      </c>
      <c r="Q160" s="88">
        <f t="shared" si="60"/>
        <v>999</v>
      </c>
      <c r="R160" s="88">
        <f t="shared" si="61"/>
        <v>999</v>
      </c>
      <c r="S160" s="88">
        <f t="shared" si="62"/>
        <v>999</v>
      </c>
      <c r="T160" s="89">
        <f t="shared" si="63"/>
        <v>0</v>
      </c>
      <c r="U160" s="89">
        <f t="shared" si="64"/>
        <v>0</v>
      </c>
      <c r="V160" s="89">
        <f t="shared" si="65"/>
        <v>0</v>
      </c>
      <c r="W160" s="89">
        <f t="shared" si="66"/>
        <v>0</v>
      </c>
      <c r="X160" s="89">
        <f t="shared" si="67"/>
        <v>0</v>
      </c>
      <c r="Y160" s="89">
        <f t="shared" si="68"/>
        <v>0</v>
      </c>
      <c r="Z160" s="88"/>
      <c r="AA160" s="95"/>
      <c r="AB160" s="88"/>
      <c r="AC160" s="95"/>
      <c r="AD160" s="88"/>
      <c r="AE160" s="89"/>
      <c r="AF160" s="88"/>
      <c r="AG160" s="89"/>
      <c r="AH160" s="88"/>
      <c r="AI160" s="89"/>
      <c r="AJ160" s="88"/>
      <c r="AK160" s="95"/>
      <c r="AL160" s="90"/>
    </row>
    <row r="161" spans="1:38" ht="15.75" hidden="1">
      <c r="A161" s="92">
        <f t="shared" si="46"/>
        <v>51</v>
      </c>
      <c r="B161" s="70"/>
      <c r="C161" s="93"/>
      <c r="D161" s="94">
        <f t="shared" si="47"/>
        <v>-0.849</v>
      </c>
      <c r="E161" s="92">
        <f t="shared" si="48"/>
        <v>51</v>
      </c>
      <c r="F161" s="89">
        <f t="shared" si="49"/>
        <v>0</v>
      </c>
      <c r="G161" s="88">
        <f t="shared" si="50"/>
        <v>999</v>
      </c>
      <c r="H161" s="88">
        <f t="shared" si="51"/>
        <v>999</v>
      </c>
      <c r="I161" s="88">
        <f t="shared" si="52"/>
        <v>0</v>
      </c>
      <c r="J161" s="88">
        <f t="shared" si="53"/>
        <v>0</v>
      </c>
      <c r="K161" s="88">
        <f t="shared" si="54"/>
        <v>0</v>
      </c>
      <c r="L161" s="88">
        <f t="shared" si="55"/>
        <v>0</v>
      </c>
      <c r="M161" s="88">
        <f t="shared" si="56"/>
        <v>0</v>
      </c>
      <c r="N161" s="88">
        <f t="shared" si="57"/>
        <v>999</v>
      </c>
      <c r="O161" s="88">
        <f t="shared" si="58"/>
        <v>999</v>
      </c>
      <c r="P161" s="88">
        <f t="shared" si="59"/>
        <v>999</v>
      </c>
      <c r="Q161" s="88">
        <f t="shared" si="60"/>
        <v>999</v>
      </c>
      <c r="R161" s="88">
        <f t="shared" si="61"/>
        <v>999</v>
      </c>
      <c r="S161" s="88">
        <f t="shared" si="62"/>
        <v>999</v>
      </c>
      <c r="T161" s="89">
        <f t="shared" si="63"/>
        <v>0</v>
      </c>
      <c r="U161" s="89">
        <f t="shared" si="64"/>
        <v>0</v>
      </c>
      <c r="V161" s="89">
        <f t="shared" si="65"/>
        <v>0</v>
      </c>
      <c r="W161" s="89">
        <f t="shared" si="66"/>
        <v>0</v>
      </c>
      <c r="X161" s="89">
        <f t="shared" si="67"/>
        <v>0</v>
      </c>
      <c r="Y161" s="89">
        <f t="shared" si="68"/>
        <v>0</v>
      </c>
      <c r="Z161" s="88"/>
      <c r="AA161" s="95"/>
      <c r="AB161" s="88"/>
      <c r="AC161" s="95"/>
      <c r="AD161" s="88"/>
      <c r="AE161" s="89"/>
      <c r="AF161" s="88"/>
      <c r="AG161" s="89"/>
      <c r="AH161" s="88"/>
      <c r="AI161" s="89"/>
      <c r="AJ161" s="88"/>
      <c r="AK161" s="95"/>
      <c r="AL161" s="90"/>
    </row>
    <row r="162" spans="1:38" ht="15.75" hidden="1">
      <c r="A162" s="92">
        <f t="shared" si="46"/>
        <v>51</v>
      </c>
      <c r="B162" s="70"/>
      <c r="C162" s="71"/>
      <c r="D162" s="91">
        <f t="shared" si="47"/>
        <v>-0.849</v>
      </c>
      <c r="E162" s="92">
        <f t="shared" si="48"/>
        <v>51</v>
      </c>
      <c r="F162" s="89">
        <f t="shared" si="49"/>
        <v>0</v>
      </c>
      <c r="G162" s="88">
        <f t="shared" si="50"/>
        <v>999</v>
      </c>
      <c r="H162" s="88">
        <f t="shared" si="51"/>
        <v>999</v>
      </c>
      <c r="I162" s="88">
        <f t="shared" si="52"/>
        <v>0</v>
      </c>
      <c r="J162" s="88">
        <f t="shared" si="53"/>
        <v>0</v>
      </c>
      <c r="K162" s="88">
        <f t="shared" si="54"/>
        <v>0</v>
      </c>
      <c r="L162" s="88">
        <f t="shared" si="55"/>
        <v>0</v>
      </c>
      <c r="M162" s="88">
        <f t="shared" si="56"/>
        <v>0</v>
      </c>
      <c r="N162" s="88">
        <f t="shared" si="57"/>
        <v>999</v>
      </c>
      <c r="O162" s="88">
        <f t="shared" si="58"/>
        <v>999</v>
      </c>
      <c r="P162" s="88">
        <f t="shared" si="59"/>
        <v>999</v>
      </c>
      <c r="Q162" s="88">
        <f t="shared" si="60"/>
        <v>999</v>
      </c>
      <c r="R162" s="88">
        <f t="shared" si="61"/>
        <v>999</v>
      </c>
      <c r="S162" s="88">
        <f t="shared" si="62"/>
        <v>999</v>
      </c>
      <c r="T162" s="89">
        <f t="shared" si="63"/>
        <v>0</v>
      </c>
      <c r="U162" s="89">
        <f t="shared" si="64"/>
        <v>0</v>
      </c>
      <c r="V162" s="89">
        <f t="shared" si="65"/>
        <v>0</v>
      </c>
      <c r="W162" s="89">
        <f t="shared" si="66"/>
        <v>0</v>
      </c>
      <c r="X162" s="89">
        <f t="shared" si="67"/>
        <v>0</v>
      </c>
      <c r="Y162" s="89">
        <f t="shared" si="68"/>
        <v>0</v>
      </c>
      <c r="Z162" s="88"/>
      <c r="AA162" s="95"/>
      <c r="AB162" s="88"/>
      <c r="AC162" s="95"/>
      <c r="AD162" s="88"/>
      <c r="AE162" s="89"/>
      <c r="AF162" s="88"/>
      <c r="AG162" s="89"/>
      <c r="AH162" s="88"/>
      <c r="AI162" s="89"/>
      <c r="AJ162" s="88"/>
      <c r="AK162" s="95"/>
      <c r="AL162" s="90"/>
    </row>
    <row r="163" spans="1:38" ht="15.75" hidden="1">
      <c r="A163" s="92">
        <f t="shared" si="46"/>
        <v>51</v>
      </c>
      <c r="B163" s="70"/>
      <c r="C163" s="93"/>
      <c r="D163" s="94">
        <f t="shared" si="47"/>
        <v>-0.849</v>
      </c>
      <c r="E163" s="92">
        <f t="shared" si="48"/>
        <v>51</v>
      </c>
      <c r="F163" s="89">
        <f t="shared" si="49"/>
        <v>0</v>
      </c>
      <c r="G163" s="88">
        <f>SUM(H163:K163)</f>
        <v>999</v>
      </c>
      <c r="H163" s="88">
        <f t="shared" si="51"/>
        <v>999</v>
      </c>
      <c r="I163" s="88">
        <f t="shared" si="52"/>
        <v>0</v>
      </c>
      <c r="J163" s="88">
        <f t="shared" si="53"/>
        <v>0</v>
      </c>
      <c r="K163" s="88">
        <f t="shared" si="54"/>
        <v>0</v>
      </c>
      <c r="L163" s="88">
        <f t="shared" si="55"/>
        <v>0</v>
      </c>
      <c r="M163" s="88">
        <f>IF(COUNTIF(N163:S163,"=999")&lt;1,SMALL((N163:S163),5),0)</f>
        <v>0</v>
      </c>
      <c r="N163" s="88">
        <f t="shared" si="57"/>
        <v>999</v>
      </c>
      <c r="O163" s="88">
        <f t="shared" si="58"/>
        <v>999</v>
      </c>
      <c r="P163" s="88">
        <f t="shared" si="59"/>
        <v>999</v>
      </c>
      <c r="Q163" s="88">
        <f t="shared" si="60"/>
        <v>999</v>
      </c>
      <c r="R163" s="88">
        <f t="shared" si="61"/>
        <v>999</v>
      </c>
      <c r="S163" s="88">
        <f t="shared" si="62"/>
        <v>999</v>
      </c>
      <c r="T163" s="89">
        <f t="shared" si="63"/>
        <v>0</v>
      </c>
      <c r="U163" s="89">
        <f t="shared" si="64"/>
        <v>0</v>
      </c>
      <c r="V163" s="89">
        <f t="shared" si="65"/>
        <v>0</v>
      </c>
      <c r="W163" s="89">
        <f t="shared" si="66"/>
        <v>0</v>
      </c>
      <c r="X163" s="89">
        <f t="shared" si="67"/>
        <v>0</v>
      </c>
      <c r="Y163" s="89">
        <f t="shared" si="68"/>
        <v>0</v>
      </c>
      <c r="Z163" s="88"/>
      <c r="AA163" s="95"/>
      <c r="AB163" s="88"/>
      <c r="AC163" s="95"/>
      <c r="AD163" s="88"/>
      <c r="AE163" s="89"/>
      <c r="AF163" s="88"/>
      <c r="AG163" s="89"/>
      <c r="AH163" s="88"/>
      <c r="AI163" s="89"/>
      <c r="AJ163" s="88"/>
      <c r="AK163" s="95"/>
      <c r="AL163" s="90"/>
    </row>
    <row r="164" spans="1:38" ht="15.75" hidden="1">
      <c r="A164" s="92">
        <f t="shared" si="46"/>
        <v>51</v>
      </c>
      <c r="B164" s="93"/>
      <c r="C164" s="93"/>
      <c r="D164" s="94">
        <f t="shared" si="47"/>
        <v>-0.849</v>
      </c>
      <c r="E164" s="92">
        <f t="shared" si="48"/>
        <v>51</v>
      </c>
      <c r="F164" s="89">
        <f t="shared" si="49"/>
        <v>0</v>
      </c>
      <c r="G164" s="88">
        <f>SUM(H164:K164)</f>
        <v>999</v>
      </c>
      <c r="H164" s="88">
        <f t="shared" si="51"/>
        <v>999</v>
      </c>
      <c r="I164" s="88">
        <f t="shared" si="52"/>
        <v>0</v>
      </c>
      <c r="J164" s="88">
        <f t="shared" si="53"/>
        <v>0</v>
      </c>
      <c r="K164" s="88">
        <f t="shared" si="54"/>
        <v>0</v>
      </c>
      <c r="L164" s="88">
        <f t="shared" si="55"/>
        <v>0</v>
      </c>
      <c r="M164" s="88">
        <f>IF(COUNTIF(N164:S164,"=999")&lt;1,SMALL((N164:S164),5),0)</f>
        <v>0</v>
      </c>
      <c r="N164" s="88">
        <f t="shared" si="57"/>
        <v>999</v>
      </c>
      <c r="O164" s="88">
        <f t="shared" si="58"/>
        <v>999</v>
      </c>
      <c r="P164" s="88">
        <f t="shared" si="59"/>
        <v>999</v>
      </c>
      <c r="Q164" s="88">
        <f t="shared" si="60"/>
        <v>999</v>
      </c>
      <c r="R164" s="88">
        <f t="shared" si="61"/>
        <v>999</v>
      </c>
      <c r="S164" s="88">
        <f t="shared" si="62"/>
        <v>999</v>
      </c>
      <c r="T164" s="89">
        <f t="shared" si="63"/>
        <v>0</v>
      </c>
      <c r="U164" s="89">
        <f t="shared" si="64"/>
        <v>0</v>
      </c>
      <c r="V164" s="89">
        <f t="shared" si="65"/>
        <v>0</v>
      </c>
      <c r="W164" s="89">
        <f t="shared" si="66"/>
        <v>0</v>
      </c>
      <c r="X164" s="89">
        <f t="shared" si="67"/>
        <v>0</v>
      </c>
      <c r="Y164" s="89">
        <f t="shared" si="68"/>
        <v>0</v>
      </c>
      <c r="Z164" s="88"/>
      <c r="AA164" s="95"/>
      <c r="AB164" s="88"/>
      <c r="AC164" s="95"/>
      <c r="AD164" s="88"/>
      <c r="AE164" s="89"/>
      <c r="AF164" s="88"/>
      <c r="AG164" s="89"/>
      <c r="AH164" s="88"/>
      <c r="AI164" s="89"/>
      <c r="AJ164" s="88"/>
      <c r="AK164" s="95"/>
      <c r="AL164" s="90"/>
    </row>
    <row r="165" spans="1:38" ht="15.75">
      <c r="A165" s="70"/>
      <c r="B165" s="70"/>
      <c r="C165" s="70"/>
      <c r="D165" s="97"/>
      <c r="E165" s="89"/>
      <c r="F165" s="70"/>
      <c r="G165" s="8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9"/>
      <c r="AB165" s="88"/>
      <c r="AC165" s="89"/>
      <c r="AD165" s="100"/>
      <c r="AE165" s="101"/>
      <c r="AF165" s="102"/>
      <c r="AG165" s="101"/>
      <c r="AH165" s="102"/>
      <c r="AI165" s="102"/>
      <c r="AJ165" s="102"/>
      <c r="AK165" s="102"/>
      <c r="AL165" s="90"/>
    </row>
    <row r="166" spans="1:37" ht="15.75">
      <c r="A166" s="103"/>
      <c r="B166" s="103"/>
      <c r="C166" s="103"/>
      <c r="D166" s="104"/>
      <c r="E166" s="105"/>
      <c r="F166" s="103"/>
      <c r="G166" s="106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8"/>
      <c r="AB166" s="106"/>
      <c r="AC166" s="105"/>
      <c r="AD166" s="109"/>
      <c r="AE166" s="110"/>
      <c r="AF166" s="111"/>
      <c r="AG166" s="110"/>
      <c r="AH166" s="111"/>
      <c r="AI166" s="111"/>
      <c r="AJ166" s="111"/>
      <c r="AK166" s="111"/>
    </row>
    <row r="167" spans="1:37" ht="15.75">
      <c r="A167" s="103"/>
      <c r="B167" s="103"/>
      <c r="C167" s="103"/>
      <c r="D167" s="104"/>
      <c r="E167" s="105"/>
      <c r="F167" s="103"/>
      <c r="G167" s="106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8"/>
      <c r="AB167" s="106"/>
      <c r="AC167" s="105"/>
      <c r="AD167" s="109"/>
      <c r="AE167" s="110"/>
      <c r="AF167" s="111"/>
      <c r="AG167" s="110"/>
      <c r="AH167" s="111"/>
      <c r="AI167" s="111"/>
      <c r="AJ167" s="111"/>
      <c r="AK167" s="111"/>
    </row>
    <row r="168" spans="1:37" ht="15.75">
      <c r="A168" s="103"/>
      <c r="B168" s="103"/>
      <c r="C168" s="103"/>
      <c r="D168" s="104"/>
      <c r="E168" s="105"/>
      <c r="F168" s="103"/>
      <c r="G168" s="106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8"/>
      <c r="AB168" s="106"/>
      <c r="AC168" s="105"/>
      <c r="AD168" s="109"/>
      <c r="AE168" s="110"/>
      <c r="AF168" s="111"/>
      <c r="AG168" s="110"/>
      <c r="AH168" s="111"/>
      <c r="AI168" s="111"/>
      <c r="AJ168" s="111"/>
      <c r="AK168" s="111"/>
    </row>
    <row r="169" spans="1:37" ht="15.75">
      <c r="A169" s="103"/>
      <c r="B169" s="103"/>
      <c r="C169" s="103"/>
      <c r="D169" s="104"/>
      <c r="E169" s="105"/>
      <c r="F169" s="103"/>
      <c r="G169" s="106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8"/>
      <c r="AB169" s="106"/>
      <c r="AC169" s="105"/>
      <c r="AD169" s="109"/>
      <c r="AE169" s="110"/>
      <c r="AF169" s="111"/>
      <c r="AG169" s="110"/>
      <c r="AH169" s="111"/>
      <c r="AI169" s="111"/>
      <c r="AJ169" s="111"/>
      <c r="AK169" s="111"/>
    </row>
    <row r="170" spans="1:37" ht="15.75">
      <c r="A170" s="103"/>
      <c r="B170" s="103"/>
      <c r="C170" s="103"/>
      <c r="D170" s="104"/>
      <c r="E170" s="105"/>
      <c r="F170" s="103"/>
      <c r="G170" s="106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8"/>
      <c r="AB170" s="106"/>
      <c r="AC170" s="105"/>
      <c r="AD170" s="109"/>
      <c r="AE170" s="110"/>
      <c r="AF170" s="111"/>
      <c r="AG170" s="110"/>
      <c r="AH170" s="111"/>
      <c r="AI170" s="111"/>
      <c r="AJ170" s="111"/>
      <c r="AK170" s="111"/>
    </row>
    <row r="171" spans="1:37" ht="15.75">
      <c r="A171" s="103"/>
      <c r="B171" s="103"/>
      <c r="C171" s="103"/>
      <c r="D171" s="104"/>
      <c r="E171" s="105"/>
      <c r="F171" s="103"/>
      <c r="G171" s="106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8"/>
      <c r="AB171" s="106"/>
      <c r="AC171" s="105"/>
      <c r="AD171" s="109"/>
      <c r="AE171" s="110"/>
      <c r="AF171" s="111"/>
      <c r="AG171" s="110"/>
      <c r="AH171" s="111"/>
      <c r="AI171" s="111"/>
      <c r="AJ171" s="111"/>
      <c r="AK171" s="111"/>
    </row>
    <row r="172" spans="1:37" ht="15.75">
      <c r="A172" s="103"/>
      <c r="B172" s="103"/>
      <c r="C172" s="103"/>
      <c r="D172" s="104"/>
      <c r="E172" s="105"/>
      <c r="F172" s="103"/>
      <c r="G172" s="106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8"/>
      <c r="AB172" s="106"/>
      <c r="AC172" s="105"/>
      <c r="AD172" s="109"/>
      <c r="AE172" s="110"/>
      <c r="AF172" s="111"/>
      <c r="AG172" s="110"/>
      <c r="AH172" s="111"/>
      <c r="AI172" s="111"/>
      <c r="AJ172" s="111"/>
      <c r="AK172" s="111"/>
    </row>
  </sheetData>
  <sheetProtection/>
  <autoFilter ref="A4:AK164">
    <sortState ref="A5:AK172">
      <sortCondition descending="1" sortBy="value" ref="F5:F172"/>
    </sortState>
  </autoFilter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6" sqref="A16:B16"/>
    </sheetView>
  </sheetViews>
  <sheetFormatPr defaultColWidth="9.140625" defaultRowHeight="15"/>
  <cols>
    <col min="1" max="1" width="5.7109375" style="2" customWidth="1"/>
    <col min="2" max="2" width="18.8515625" style="2" bestFit="1" customWidth="1"/>
    <col min="3" max="3" width="28.8515625" style="2" bestFit="1" customWidth="1"/>
    <col min="4" max="4" width="10.8515625" style="17" hidden="1" customWidth="1"/>
    <col min="5" max="5" width="7.8515625" style="5" hidden="1" customWidth="1"/>
    <col min="6" max="6" width="10.140625" style="2" customWidth="1"/>
    <col min="7" max="7" width="9.7109375" style="7" customWidth="1"/>
    <col min="8" max="13" width="6.7109375" style="11" hidden="1" customWidth="1"/>
    <col min="14" max="15" width="6.140625" style="11" hidden="1" customWidth="1"/>
    <col min="16" max="16" width="5.8515625" style="11" hidden="1" customWidth="1"/>
    <col min="17" max="19" width="6.140625" style="11" hidden="1" customWidth="1"/>
    <col min="20" max="25" width="6.7109375" style="11" hidden="1" customWidth="1"/>
    <col min="26" max="27" width="7.140625" style="11" customWidth="1"/>
    <col min="28" max="28" width="7.140625" style="3" customWidth="1"/>
    <col min="29" max="29" width="7.140625" style="5" customWidth="1"/>
    <col min="30" max="30" width="7.140625" style="54" customWidth="1"/>
    <col min="31" max="31" width="7.140625" style="55" customWidth="1"/>
    <col min="32" max="37" width="7.140625" style="56" customWidth="1"/>
    <col min="38" max="16384" width="9.140625" style="56" customWidth="1"/>
  </cols>
  <sheetData>
    <row r="1" ht="36">
      <c r="AC1" s="22" t="s">
        <v>97</v>
      </c>
    </row>
    <row r="2" ht="16.5" thickBot="1"/>
    <row r="3" spans="6:37" ht="15.75">
      <c r="F3" s="38" t="s">
        <v>19</v>
      </c>
      <c r="G3" s="39"/>
      <c r="H3" s="12"/>
      <c r="I3" s="13"/>
      <c r="J3" s="13" t="s">
        <v>8</v>
      </c>
      <c r="K3" s="13"/>
      <c r="L3" s="13"/>
      <c r="M3" s="14"/>
      <c r="N3" s="10"/>
      <c r="O3" s="10"/>
      <c r="P3" s="15" t="s">
        <v>10</v>
      </c>
      <c r="Q3" s="10"/>
      <c r="R3" s="10"/>
      <c r="S3" s="10"/>
      <c r="T3" s="10"/>
      <c r="U3" s="10"/>
      <c r="V3" s="15" t="s">
        <v>4</v>
      </c>
      <c r="W3" s="10"/>
      <c r="X3" s="10"/>
      <c r="Y3" s="10"/>
      <c r="Z3" s="46" t="s">
        <v>12</v>
      </c>
      <c r="AA3" s="20"/>
      <c r="AB3" s="18" t="s">
        <v>92</v>
      </c>
      <c r="AC3" s="19"/>
      <c r="AD3" s="46" t="s">
        <v>13</v>
      </c>
      <c r="AE3" s="20"/>
      <c r="AF3" s="18" t="s">
        <v>94</v>
      </c>
      <c r="AG3" s="19"/>
      <c r="AH3" s="46">
        <v>0</v>
      </c>
      <c r="AI3" s="20"/>
      <c r="AJ3" s="18">
        <v>0</v>
      </c>
      <c r="AK3" s="19"/>
    </row>
    <row r="4" spans="1:37" ht="15.75">
      <c r="A4" s="29" t="s">
        <v>5</v>
      </c>
      <c r="B4" s="29" t="s">
        <v>0</v>
      </c>
      <c r="C4" s="29" t="s">
        <v>1</v>
      </c>
      <c r="D4" s="30" t="s">
        <v>11</v>
      </c>
      <c r="E4" s="31" t="s">
        <v>15</v>
      </c>
      <c r="F4" s="40" t="s">
        <v>60</v>
      </c>
      <c r="G4" s="41" t="s">
        <v>61</v>
      </c>
      <c r="H4" s="32">
        <v>1</v>
      </c>
      <c r="I4" s="32">
        <v>2</v>
      </c>
      <c r="J4" s="32">
        <v>3</v>
      </c>
      <c r="K4" s="32">
        <v>4</v>
      </c>
      <c r="L4" s="48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4">
        <v>5</v>
      </c>
      <c r="Y4" s="44">
        <v>6</v>
      </c>
      <c r="Z4" s="47" t="s">
        <v>8</v>
      </c>
      <c r="AA4" s="36" t="s">
        <v>4</v>
      </c>
      <c r="AB4" s="35" t="s">
        <v>8</v>
      </c>
      <c r="AC4" s="31" t="s">
        <v>4</v>
      </c>
      <c r="AD4" s="47" t="s">
        <v>8</v>
      </c>
      <c r="AE4" s="36" t="s">
        <v>4</v>
      </c>
      <c r="AF4" s="35" t="s">
        <v>8</v>
      </c>
      <c r="AG4" s="31" t="s">
        <v>4</v>
      </c>
      <c r="AH4" s="47" t="s">
        <v>8</v>
      </c>
      <c r="AI4" s="36" t="s">
        <v>4</v>
      </c>
      <c r="AJ4" s="35" t="s">
        <v>8</v>
      </c>
      <c r="AK4" s="31" t="s">
        <v>4</v>
      </c>
    </row>
    <row r="5" spans="1:37" ht="15.75">
      <c r="A5" s="21">
        <f aca="true" t="shared" si="0" ref="A5:A22">RANK(D5,$D$5:$D$22)</f>
        <v>1</v>
      </c>
      <c r="B5" s="1" t="s">
        <v>46</v>
      </c>
      <c r="C5" s="61" t="s">
        <v>18</v>
      </c>
      <c r="D5" s="23">
        <f aca="true" t="shared" si="1" ref="D5:D22">(150-G5)/1000+F5</f>
        <v>30.05224</v>
      </c>
      <c r="E5" s="21">
        <f aca="true" t="shared" si="2" ref="E5:E22">A5</f>
        <v>1</v>
      </c>
      <c r="F5" s="42">
        <f>LARGE((T5:Y5),1)+LARGE((T5:Y5),2)+LARGE((T5:Y5),3)</f>
        <v>30</v>
      </c>
      <c r="G5" s="43">
        <f aca="true" t="shared" si="3" ref="G5:G22">SUM(H5:K5)</f>
        <v>97.76</v>
      </c>
      <c r="H5" s="16">
        <f aca="true" t="shared" si="4" ref="H5:H22">MIN(N5:S5)</f>
        <v>32.45</v>
      </c>
      <c r="I5" s="16">
        <f aca="true" t="shared" si="5" ref="I5:I22">IF(COUNTIF(N5:S5,"=99,99")&lt;5,SMALL((N5:S5),2),0)</f>
        <v>32.47</v>
      </c>
      <c r="J5" s="16">
        <f aca="true" t="shared" si="6" ref="J5:J22">IF(COUNTIF(N5:S5,"=99,99")&lt;4,SMALL((N5:S5),3),0)</f>
        <v>32.84</v>
      </c>
      <c r="K5" s="16">
        <f aca="true" t="shared" si="7" ref="K5:K22">IF(COUNTIF(N5:S5,"=99,99")&lt;3,SMALL((N5:S5),4),0)</f>
        <v>0</v>
      </c>
      <c r="L5" s="16">
        <f aca="true" t="shared" si="8" ref="L5:L22">IF(COUNTIF(N5:S5,"=99,99")&lt;2,SMALL((N5:S5),5),0)</f>
        <v>0</v>
      </c>
      <c r="M5" s="16">
        <f aca="true" t="shared" si="9" ref="M5:M22">IF(COUNTIF(N5:S5,"=99,99")&lt;1,SMALL((N5:S5),5),0)</f>
        <v>0</v>
      </c>
      <c r="N5" s="16">
        <f aca="true" t="shared" si="10" ref="N5:N22">IF((Z5&gt;0),Z5,99.99)</f>
        <v>32.84</v>
      </c>
      <c r="O5" s="16">
        <f aca="true" t="shared" si="11" ref="O5:O22">IF((AB5&gt;0),AB5,99.99)</f>
        <v>32.47</v>
      </c>
      <c r="P5" s="16">
        <f aca="true" t="shared" si="12" ref="P5:P22">IF((AD5&gt;0),AD5,99.99)</f>
        <v>99.99</v>
      </c>
      <c r="Q5" s="16">
        <f aca="true" t="shared" si="13" ref="Q5:Q22">IF((AF5&gt;0),AF5,99.99)</f>
        <v>32.45</v>
      </c>
      <c r="R5" s="16">
        <f aca="true" t="shared" si="14" ref="R5:R22">IF((AH5&gt;0),AH5,99.99)</f>
        <v>99.99</v>
      </c>
      <c r="S5" s="16">
        <f aca="true" t="shared" si="15" ref="S5:S22">IF((AJ5&gt;0),AJ5,99.99)</f>
        <v>99.99</v>
      </c>
      <c r="T5" s="24">
        <f aca="true" t="shared" si="16" ref="T5:T22">AA5</f>
        <v>10</v>
      </c>
      <c r="U5" s="24">
        <f aca="true" t="shared" si="17" ref="U5:U22">AC5</f>
        <v>10</v>
      </c>
      <c r="V5" s="24">
        <f aca="true" t="shared" si="18" ref="V5:V22">AE5</f>
        <v>0</v>
      </c>
      <c r="W5" s="24">
        <f aca="true" t="shared" si="19" ref="W5:W22">AG5</f>
        <v>10</v>
      </c>
      <c r="X5" s="24">
        <f aca="true" t="shared" si="20" ref="X5:X22">AI5</f>
        <v>0</v>
      </c>
      <c r="Y5" s="45">
        <f aca="true" t="shared" si="21" ref="Y5:Y22">AK5</f>
        <v>0</v>
      </c>
      <c r="Z5" s="45">
        <v>32.84</v>
      </c>
      <c r="AA5" s="45">
        <v>10</v>
      </c>
      <c r="AB5" s="25">
        <v>32.47</v>
      </c>
      <c r="AC5" s="26">
        <v>10</v>
      </c>
      <c r="AD5" s="27"/>
      <c r="AE5" s="28"/>
      <c r="AF5" s="25">
        <v>32.45</v>
      </c>
      <c r="AG5" s="26">
        <v>10</v>
      </c>
      <c r="AH5" s="27"/>
      <c r="AI5" s="28"/>
      <c r="AJ5" s="25"/>
      <c r="AK5" s="26"/>
    </row>
    <row r="6" spans="1:37" ht="15.75">
      <c r="A6" s="21">
        <f t="shared" si="0"/>
        <v>2</v>
      </c>
      <c r="B6" s="49" t="s">
        <v>33</v>
      </c>
      <c r="C6" s="61" t="s">
        <v>18</v>
      </c>
      <c r="D6" s="23">
        <f t="shared" si="1"/>
        <v>17.08525</v>
      </c>
      <c r="E6" s="21">
        <f t="shared" si="2"/>
        <v>2</v>
      </c>
      <c r="F6" s="42">
        <f aca="true" t="shared" si="22" ref="F6:F22">LARGE((T6:Y6),1)+LARGE((T6:Y6),2)+LARGE((T6:Y6),3)+LARGE((T6:Y6),4)</f>
        <v>17</v>
      </c>
      <c r="G6" s="43">
        <f t="shared" si="3"/>
        <v>64.75</v>
      </c>
      <c r="H6" s="16">
        <f t="shared" si="4"/>
        <v>32.03</v>
      </c>
      <c r="I6" s="16">
        <f t="shared" si="5"/>
        <v>32.72</v>
      </c>
      <c r="J6" s="16">
        <f t="shared" si="6"/>
        <v>0</v>
      </c>
      <c r="K6" s="16">
        <f t="shared" si="7"/>
        <v>0</v>
      </c>
      <c r="L6" s="16">
        <f t="shared" si="8"/>
        <v>0</v>
      </c>
      <c r="M6" s="16">
        <f t="shared" si="9"/>
        <v>0</v>
      </c>
      <c r="N6" s="16">
        <f t="shared" si="10"/>
        <v>99.99</v>
      </c>
      <c r="O6" s="16">
        <f t="shared" si="11"/>
        <v>99.99</v>
      </c>
      <c r="P6" s="16">
        <f t="shared" si="12"/>
        <v>32.03</v>
      </c>
      <c r="Q6" s="16">
        <f t="shared" si="13"/>
        <v>32.72</v>
      </c>
      <c r="R6" s="16">
        <f t="shared" si="14"/>
        <v>99.99</v>
      </c>
      <c r="S6" s="16">
        <f t="shared" si="15"/>
        <v>99.99</v>
      </c>
      <c r="T6" s="24">
        <f t="shared" si="16"/>
        <v>0</v>
      </c>
      <c r="U6" s="24">
        <f t="shared" si="17"/>
        <v>0</v>
      </c>
      <c r="V6" s="24">
        <f t="shared" si="18"/>
        <v>10</v>
      </c>
      <c r="W6" s="24">
        <f t="shared" si="19"/>
        <v>7</v>
      </c>
      <c r="X6" s="24">
        <f t="shared" si="20"/>
        <v>0</v>
      </c>
      <c r="Y6" s="45">
        <f t="shared" si="21"/>
        <v>0</v>
      </c>
      <c r="Z6" s="24"/>
      <c r="AA6" s="24"/>
      <c r="AB6" s="25"/>
      <c r="AC6" s="26"/>
      <c r="AD6" s="27">
        <v>32.03</v>
      </c>
      <c r="AE6" s="28">
        <v>10</v>
      </c>
      <c r="AF6" s="25">
        <v>32.72</v>
      </c>
      <c r="AG6" s="26">
        <v>7</v>
      </c>
      <c r="AH6" s="27"/>
      <c r="AI6" s="28"/>
      <c r="AJ6" s="25"/>
      <c r="AK6" s="26"/>
    </row>
    <row r="7" spans="1:37" ht="15.75">
      <c r="A7" s="21">
        <f t="shared" si="0"/>
        <v>3</v>
      </c>
      <c r="B7" s="49" t="s">
        <v>54</v>
      </c>
      <c r="C7" s="61" t="s">
        <v>6</v>
      </c>
      <c r="D7" s="23">
        <f t="shared" si="1"/>
        <v>13.04876</v>
      </c>
      <c r="E7" s="21">
        <f t="shared" si="2"/>
        <v>3</v>
      </c>
      <c r="F7" s="42">
        <f t="shared" si="22"/>
        <v>13</v>
      </c>
      <c r="G7" s="43">
        <f t="shared" si="3"/>
        <v>101.24</v>
      </c>
      <c r="H7" s="16">
        <f t="shared" si="4"/>
        <v>32.82</v>
      </c>
      <c r="I7" s="16">
        <f t="shared" si="5"/>
        <v>33.51</v>
      </c>
      <c r="J7" s="16">
        <f t="shared" si="6"/>
        <v>34.91</v>
      </c>
      <c r="K7" s="16">
        <f t="shared" si="7"/>
        <v>0</v>
      </c>
      <c r="L7" s="16">
        <f t="shared" si="8"/>
        <v>0</v>
      </c>
      <c r="M7" s="16">
        <f t="shared" si="9"/>
        <v>0</v>
      </c>
      <c r="N7" s="16">
        <f t="shared" si="10"/>
        <v>34.91</v>
      </c>
      <c r="O7" s="16">
        <f t="shared" si="11"/>
        <v>99.99</v>
      </c>
      <c r="P7" s="16">
        <f t="shared" si="12"/>
        <v>32.82</v>
      </c>
      <c r="Q7" s="16">
        <f t="shared" si="13"/>
        <v>33.51</v>
      </c>
      <c r="R7" s="16">
        <f t="shared" si="14"/>
        <v>99.99</v>
      </c>
      <c r="S7" s="16">
        <f t="shared" si="15"/>
        <v>99.99</v>
      </c>
      <c r="T7" s="24">
        <f t="shared" si="16"/>
        <v>5</v>
      </c>
      <c r="U7" s="24">
        <f t="shared" si="17"/>
        <v>0</v>
      </c>
      <c r="V7" s="24">
        <f t="shared" si="18"/>
        <v>7</v>
      </c>
      <c r="W7" s="24">
        <f t="shared" si="19"/>
        <v>1</v>
      </c>
      <c r="X7" s="24">
        <f t="shared" si="20"/>
        <v>0</v>
      </c>
      <c r="Y7" s="45">
        <f t="shared" si="21"/>
        <v>0</v>
      </c>
      <c r="Z7" s="16">
        <v>34.91</v>
      </c>
      <c r="AA7" s="24">
        <v>5</v>
      </c>
      <c r="AB7" s="25"/>
      <c r="AC7" s="26"/>
      <c r="AD7" s="27">
        <v>32.82</v>
      </c>
      <c r="AE7" s="28">
        <v>7</v>
      </c>
      <c r="AF7" s="25">
        <v>33.51</v>
      </c>
      <c r="AG7" s="26">
        <v>1</v>
      </c>
      <c r="AH7" s="27"/>
      <c r="AI7" s="28"/>
      <c r="AJ7" s="25"/>
      <c r="AK7" s="26"/>
    </row>
    <row r="8" spans="1:37" ht="15.75">
      <c r="A8" s="21">
        <f t="shared" si="0"/>
        <v>4</v>
      </c>
      <c r="B8" s="49" t="s">
        <v>22</v>
      </c>
      <c r="C8" s="61" t="s">
        <v>6</v>
      </c>
      <c r="D8" s="23">
        <f t="shared" si="1"/>
        <v>12.00957</v>
      </c>
      <c r="E8" s="21">
        <f t="shared" si="2"/>
        <v>4</v>
      </c>
      <c r="F8" s="42">
        <f t="shared" si="22"/>
        <v>12</v>
      </c>
      <c r="G8" s="43">
        <f t="shared" si="3"/>
        <v>140.43</v>
      </c>
      <c r="H8" s="16">
        <f t="shared" si="4"/>
        <v>33.27</v>
      </c>
      <c r="I8" s="16">
        <f t="shared" si="5"/>
        <v>33.51</v>
      </c>
      <c r="J8" s="16">
        <f t="shared" si="6"/>
        <v>35.35</v>
      </c>
      <c r="K8" s="16">
        <f t="shared" si="7"/>
        <v>38.3</v>
      </c>
      <c r="L8" s="16">
        <f t="shared" si="8"/>
        <v>0</v>
      </c>
      <c r="M8" s="16">
        <f t="shared" si="9"/>
        <v>0</v>
      </c>
      <c r="N8" s="16">
        <f t="shared" si="10"/>
        <v>38.3</v>
      </c>
      <c r="O8" s="16">
        <f t="shared" si="11"/>
        <v>33.51</v>
      </c>
      <c r="P8" s="16">
        <f t="shared" si="12"/>
        <v>35.35</v>
      </c>
      <c r="Q8" s="16">
        <f t="shared" si="13"/>
        <v>33.27</v>
      </c>
      <c r="R8" s="16">
        <f t="shared" si="14"/>
        <v>99.99</v>
      </c>
      <c r="S8" s="16">
        <f t="shared" si="15"/>
        <v>99.99</v>
      </c>
      <c r="T8" s="24">
        <f t="shared" si="16"/>
        <v>0</v>
      </c>
      <c r="U8" s="24">
        <f t="shared" si="17"/>
        <v>7</v>
      </c>
      <c r="V8" s="24">
        <f t="shared" si="18"/>
        <v>0</v>
      </c>
      <c r="W8" s="24">
        <f t="shared" si="19"/>
        <v>5</v>
      </c>
      <c r="X8" s="24">
        <f t="shared" si="20"/>
        <v>0</v>
      </c>
      <c r="Y8" s="45">
        <f t="shared" si="21"/>
        <v>0</v>
      </c>
      <c r="Z8" s="24">
        <v>38.3</v>
      </c>
      <c r="AA8" s="24">
        <v>0</v>
      </c>
      <c r="AB8" s="25">
        <v>33.51</v>
      </c>
      <c r="AC8" s="26">
        <v>7</v>
      </c>
      <c r="AD8" s="27">
        <v>35.35</v>
      </c>
      <c r="AE8" s="28"/>
      <c r="AF8" s="25">
        <v>33.27</v>
      </c>
      <c r="AG8" s="26">
        <v>5</v>
      </c>
      <c r="AH8" s="27"/>
      <c r="AI8" s="28"/>
      <c r="AJ8" s="25"/>
      <c r="AK8" s="26"/>
    </row>
    <row r="9" spans="1:37" ht="15.75">
      <c r="A9" s="21">
        <f t="shared" si="0"/>
        <v>5</v>
      </c>
      <c r="B9" s="49" t="s">
        <v>49</v>
      </c>
      <c r="C9" s="61" t="s">
        <v>18</v>
      </c>
      <c r="D9" s="23">
        <f t="shared" si="1"/>
        <v>11.01297</v>
      </c>
      <c r="E9" s="21">
        <f t="shared" si="2"/>
        <v>5</v>
      </c>
      <c r="F9" s="42">
        <f t="shared" si="22"/>
        <v>11</v>
      </c>
      <c r="G9" s="43">
        <f t="shared" si="3"/>
        <v>137.03</v>
      </c>
      <c r="H9" s="16">
        <f t="shared" si="4"/>
        <v>33.39</v>
      </c>
      <c r="I9" s="16">
        <f t="shared" si="5"/>
        <v>33.99</v>
      </c>
      <c r="J9" s="16">
        <f t="shared" si="6"/>
        <v>34.58</v>
      </c>
      <c r="K9" s="16">
        <f t="shared" si="7"/>
        <v>35.07</v>
      </c>
      <c r="L9" s="16">
        <f t="shared" si="8"/>
        <v>0</v>
      </c>
      <c r="M9" s="16">
        <f t="shared" si="9"/>
        <v>0</v>
      </c>
      <c r="N9" s="16">
        <f t="shared" si="10"/>
        <v>35.07</v>
      </c>
      <c r="O9" s="16">
        <f t="shared" si="11"/>
        <v>34.58</v>
      </c>
      <c r="P9" s="16">
        <f t="shared" si="12"/>
        <v>33.99</v>
      </c>
      <c r="Q9" s="16">
        <f t="shared" si="13"/>
        <v>33.39</v>
      </c>
      <c r="R9" s="16">
        <f t="shared" si="14"/>
        <v>99.99</v>
      </c>
      <c r="S9" s="16">
        <f t="shared" si="15"/>
        <v>99.99</v>
      </c>
      <c r="T9" s="24">
        <f t="shared" si="16"/>
        <v>2</v>
      </c>
      <c r="U9" s="24">
        <f t="shared" si="17"/>
        <v>5</v>
      </c>
      <c r="V9" s="24">
        <f t="shared" si="18"/>
        <v>2</v>
      </c>
      <c r="W9" s="24">
        <f t="shared" si="19"/>
        <v>2</v>
      </c>
      <c r="X9" s="24">
        <f t="shared" si="20"/>
        <v>0</v>
      </c>
      <c r="Y9" s="45">
        <f t="shared" si="21"/>
        <v>0</v>
      </c>
      <c r="Z9" s="24">
        <v>35.07</v>
      </c>
      <c r="AA9" s="24">
        <v>2</v>
      </c>
      <c r="AB9" s="25">
        <v>34.58</v>
      </c>
      <c r="AC9" s="26">
        <v>5</v>
      </c>
      <c r="AD9" s="27">
        <v>33.99</v>
      </c>
      <c r="AE9" s="28">
        <v>2</v>
      </c>
      <c r="AF9" s="25">
        <v>33.39</v>
      </c>
      <c r="AG9" s="26">
        <v>2</v>
      </c>
      <c r="AH9" s="27"/>
      <c r="AI9" s="28"/>
      <c r="AJ9" s="25"/>
      <c r="AK9" s="26"/>
    </row>
    <row r="10" spans="1:37" ht="15.75">
      <c r="A10" s="21">
        <f t="shared" si="0"/>
        <v>6</v>
      </c>
      <c r="B10" s="49" t="s">
        <v>47</v>
      </c>
      <c r="C10" s="61" t="s">
        <v>6</v>
      </c>
      <c r="D10" s="57">
        <f t="shared" si="1"/>
        <v>8.08131</v>
      </c>
      <c r="E10" s="21">
        <f t="shared" si="2"/>
        <v>6</v>
      </c>
      <c r="F10" s="42">
        <f t="shared" si="22"/>
        <v>8</v>
      </c>
      <c r="G10" s="43">
        <f t="shared" si="3"/>
        <v>68.69</v>
      </c>
      <c r="H10" s="16">
        <f t="shared" si="4"/>
        <v>34.08</v>
      </c>
      <c r="I10" s="16">
        <f t="shared" si="5"/>
        <v>34.61</v>
      </c>
      <c r="J10" s="16">
        <f t="shared" si="6"/>
        <v>0</v>
      </c>
      <c r="K10" s="16">
        <f t="shared" si="7"/>
        <v>0</v>
      </c>
      <c r="L10" s="16">
        <f t="shared" si="8"/>
        <v>0</v>
      </c>
      <c r="M10" s="16">
        <f t="shared" si="9"/>
        <v>0</v>
      </c>
      <c r="N10" s="16">
        <f t="shared" si="10"/>
        <v>34.61</v>
      </c>
      <c r="O10" s="16">
        <f t="shared" si="11"/>
        <v>99.99</v>
      </c>
      <c r="P10" s="16">
        <f t="shared" si="12"/>
        <v>34.08</v>
      </c>
      <c r="Q10" s="16">
        <f t="shared" si="13"/>
        <v>99.99</v>
      </c>
      <c r="R10" s="16">
        <f t="shared" si="14"/>
        <v>99.99</v>
      </c>
      <c r="S10" s="16">
        <f t="shared" si="15"/>
        <v>99.99</v>
      </c>
      <c r="T10" s="24">
        <f t="shared" si="16"/>
        <v>7</v>
      </c>
      <c r="U10" s="24">
        <f t="shared" si="17"/>
        <v>0</v>
      </c>
      <c r="V10" s="24">
        <f t="shared" si="18"/>
        <v>1</v>
      </c>
      <c r="W10" s="24">
        <f t="shared" si="19"/>
        <v>0</v>
      </c>
      <c r="X10" s="24">
        <f t="shared" si="20"/>
        <v>0</v>
      </c>
      <c r="Y10" s="45">
        <f t="shared" si="21"/>
        <v>0</v>
      </c>
      <c r="Z10" s="24">
        <v>34.61</v>
      </c>
      <c r="AA10" s="24">
        <v>7</v>
      </c>
      <c r="AB10" s="25"/>
      <c r="AC10" s="26"/>
      <c r="AD10" s="27">
        <v>34.08</v>
      </c>
      <c r="AE10" s="28">
        <v>1</v>
      </c>
      <c r="AF10" s="25"/>
      <c r="AG10" s="26"/>
      <c r="AH10" s="27"/>
      <c r="AI10" s="28"/>
      <c r="AJ10" s="25"/>
      <c r="AK10" s="26"/>
    </row>
    <row r="11" spans="1:37" ht="15.75">
      <c r="A11" s="21">
        <f t="shared" si="0"/>
        <v>7</v>
      </c>
      <c r="B11" s="49" t="s">
        <v>70</v>
      </c>
      <c r="C11" s="61" t="s">
        <v>2</v>
      </c>
      <c r="D11" s="23">
        <f t="shared" si="1"/>
        <v>5.1165</v>
      </c>
      <c r="E11" s="21">
        <f t="shared" si="2"/>
        <v>7</v>
      </c>
      <c r="F11" s="42">
        <f t="shared" si="22"/>
        <v>5</v>
      </c>
      <c r="G11" s="43">
        <f t="shared" si="3"/>
        <v>33.5</v>
      </c>
      <c r="H11" s="16">
        <f t="shared" si="4"/>
        <v>33.5</v>
      </c>
      <c r="I11" s="16">
        <f t="shared" si="5"/>
        <v>0</v>
      </c>
      <c r="J11" s="16">
        <f t="shared" si="6"/>
        <v>0</v>
      </c>
      <c r="K11" s="16">
        <f t="shared" si="7"/>
        <v>0</v>
      </c>
      <c r="L11" s="16">
        <f t="shared" si="8"/>
        <v>0</v>
      </c>
      <c r="M11" s="16">
        <f t="shared" si="9"/>
        <v>0</v>
      </c>
      <c r="N11" s="16">
        <f t="shared" si="10"/>
        <v>99.99</v>
      </c>
      <c r="O11" s="16">
        <f t="shared" si="11"/>
        <v>99.99</v>
      </c>
      <c r="P11" s="16">
        <f t="shared" si="12"/>
        <v>33.5</v>
      </c>
      <c r="Q11" s="16">
        <f t="shared" si="13"/>
        <v>99.99</v>
      </c>
      <c r="R11" s="16">
        <f t="shared" si="14"/>
        <v>99.99</v>
      </c>
      <c r="S11" s="16">
        <f t="shared" si="15"/>
        <v>99.99</v>
      </c>
      <c r="T11" s="24">
        <f t="shared" si="16"/>
        <v>0</v>
      </c>
      <c r="U11" s="24">
        <f t="shared" si="17"/>
        <v>0</v>
      </c>
      <c r="V11" s="24">
        <f t="shared" si="18"/>
        <v>5</v>
      </c>
      <c r="W11" s="24">
        <f t="shared" si="19"/>
        <v>0</v>
      </c>
      <c r="X11" s="24">
        <f t="shared" si="20"/>
        <v>0</v>
      </c>
      <c r="Y11" s="45">
        <f t="shared" si="21"/>
        <v>0</v>
      </c>
      <c r="Z11" s="24"/>
      <c r="AA11" s="24"/>
      <c r="AB11" s="25"/>
      <c r="AC11" s="26"/>
      <c r="AD11" s="27">
        <v>33.5</v>
      </c>
      <c r="AE11" s="28">
        <v>5</v>
      </c>
      <c r="AF11" s="25"/>
      <c r="AG11" s="26"/>
      <c r="AH11" s="27"/>
      <c r="AI11" s="28"/>
      <c r="AJ11" s="25"/>
      <c r="AK11" s="26"/>
    </row>
    <row r="12" spans="1:37" ht="15.75">
      <c r="A12" s="21">
        <f t="shared" si="0"/>
        <v>8</v>
      </c>
      <c r="B12" s="49" t="s">
        <v>72</v>
      </c>
      <c r="C12" s="58" t="s">
        <v>17</v>
      </c>
      <c r="D12" s="57">
        <f t="shared" si="1"/>
        <v>2.11373</v>
      </c>
      <c r="E12" s="21">
        <f t="shared" si="2"/>
        <v>8</v>
      </c>
      <c r="F12" s="42">
        <f t="shared" si="22"/>
        <v>2</v>
      </c>
      <c r="G12" s="43">
        <f t="shared" si="3"/>
        <v>36.27</v>
      </c>
      <c r="H12" s="16">
        <f t="shared" si="4"/>
        <v>36.27</v>
      </c>
      <c r="I12" s="16">
        <f t="shared" si="5"/>
        <v>0</v>
      </c>
      <c r="J12" s="16">
        <f t="shared" si="6"/>
        <v>0</v>
      </c>
      <c r="K12" s="16">
        <f t="shared" si="7"/>
        <v>0</v>
      </c>
      <c r="L12" s="16">
        <f t="shared" si="8"/>
        <v>0</v>
      </c>
      <c r="M12" s="16">
        <f t="shared" si="9"/>
        <v>0</v>
      </c>
      <c r="N12" s="16">
        <f t="shared" si="10"/>
        <v>99.99</v>
      </c>
      <c r="O12" s="16">
        <f t="shared" si="11"/>
        <v>36.27</v>
      </c>
      <c r="P12" s="16">
        <f t="shared" si="12"/>
        <v>99.99</v>
      </c>
      <c r="Q12" s="16">
        <f t="shared" si="13"/>
        <v>99.99</v>
      </c>
      <c r="R12" s="16">
        <f t="shared" si="14"/>
        <v>99.99</v>
      </c>
      <c r="S12" s="16">
        <f t="shared" si="15"/>
        <v>99.99</v>
      </c>
      <c r="T12" s="24">
        <f t="shared" si="16"/>
        <v>0</v>
      </c>
      <c r="U12" s="24">
        <f t="shared" si="17"/>
        <v>2</v>
      </c>
      <c r="V12" s="24">
        <f t="shared" si="18"/>
        <v>0</v>
      </c>
      <c r="W12" s="24">
        <f t="shared" si="19"/>
        <v>0</v>
      </c>
      <c r="X12" s="24">
        <f t="shared" si="20"/>
        <v>0</v>
      </c>
      <c r="Y12" s="45">
        <f t="shared" si="21"/>
        <v>0</v>
      </c>
      <c r="Z12" s="24"/>
      <c r="AA12" s="24"/>
      <c r="AB12" s="25">
        <v>36.27</v>
      </c>
      <c r="AC12" s="26">
        <v>2</v>
      </c>
      <c r="AD12" s="27"/>
      <c r="AE12" s="28"/>
      <c r="AF12" s="25"/>
      <c r="AG12" s="26"/>
      <c r="AH12" s="27"/>
      <c r="AI12" s="28"/>
      <c r="AJ12" s="25"/>
      <c r="AK12" s="26"/>
    </row>
    <row r="13" spans="1:37" ht="15.75">
      <c r="A13" s="21">
        <f t="shared" si="0"/>
        <v>9</v>
      </c>
      <c r="B13" s="49" t="s">
        <v>48</v>
      </c>
      <c r="C13" s="61" t="s">
        <v>6</v>
      </c>
      <c r="D13" s="23">
        <f t="shared" si="1"/>
        <v>1.11477</v>
      </c>
      <c r="E13" s="21">
        <f t="shared" si="2"/>
        <v>9</v>
      </c>
      <c r="F13" s="42">
        <f t="shared" si="22"/>
        <v>1</v>
      </c>
      <c r="G13" s="43">
        <f t="shared" si="3"/>
        <v>35.23</v>
      </c>
      <c r="H13" s="16">
        <f t="shared" si="4"/>
        <v>35.23</v>
      </c>
      <c r="I13" s="16">
        <f t="shared" si="5"/>
        <v>0</v>
      </c>
      <c r="J13" s="16">
        <f t="shared" si="6"/>
        <v>0</v>
      </c>
      <c r="K13" s="16">
        <f t="shared" si="7"/>
        <v>0</v>
      </c>
      <c r="L13" s="16">
        <f t="shared" si="8"/>
        <v>0</v>
      </c>
      <c r="M13" s="16">
        <f t="shared" si="9"/>
        <v>0</v>
      </c>
      <c r="N13" s="16">
        <f t="shared" si="10"/>
        <v>35.23</v>
      </c>
      <c r="O13" s="16">
        <f t="shared" si="11"/>
        <v>99.99</v>
      </c>
      <c r="P13" s="16">
        <f t="shared" si="12"/>
        <v>99.99</v>
      </c>
      <c r="Q13" s="16">
        <f t="shared" si="13"/>
        <v>99.99</v>
      </c>
      <c r="R13" s="16">
        <f t="shared" si="14"/>
        <v>99.99</v>
      </c>
      <c r="S13" s="16">
        <f t="shared" si="15"/>
        <v>99.99</v>
      </c>
      <c r="T13" s="24">
        <f t="shared" si="16"/>
        <v>1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45">
        <f t="shared" si="21"/>
        <v>0</v>
      </c>
      <c r="Z13" s="24">
        <v>35.23</v>
      </c>
      <c r="AA13" s="24">
        <v>1</v>
      </c>
      <c r="AB13" s="25"/>
      <c r="AC13" s="26"/>
      <c r="AD13" s="27"/>
      <c r="AE13" s="28"/>
      <c r="AF13" s="25"/>
      <c r="AG13" s="26"/>
      <c r="AH13" s="27"/>
      <c r="AI13" s="28"/>
      <c r="AJ13" s="25"/>
      <c r="AK13" s="26"/>
    </row>
    <row r="14" spans="1:37" ht="15.75">
      <c r="A14" s="21">
        <f t="shared" si="0"/>
        <v>10</v>
      </c>
      <c r="B14" s="49" t="s">
        <v>93</v>
      </c>
      <c r="C14" s="61" t="s">
        <v>3</v>
      </c>
      <c r="D14" s="23">
        <f t="shared" si="1"/>
        <v>1.11244</v>
      </c>
      <c r="E14" s="21">
        <f t="shared" si="2"/>
        <v>10</v>
      </c>
      <c r="F14" s="42">
        <f t="shared" si="22"/>
        <v>1</v>
      </c>
      <c r="G14" s="43">
        <f t="shared" si="3"/>
        <v>37.56</v>
      </c>
      <c r="H14" s="16">
        <f t="shared" si="4"/>
        <v>37.56</v>
      </c>
      <c r="I14" s="16">
        <f t="shared" si="5"/>
        <v>0</v>
      </c>
      <c r="J14" s="16">
        <f t="shared" si="6"/>
        <v>0</v>
      </c>
      <c r="K14" s="16">
        <f t="shared" si="7"/>
        <v>0</v>
      </c>
      <c r="L14" s="16">
        <f t="shared" si="8"/>
        <v>0</v>
      </c>
      <c r="M14" s="16">
        <f t="shared" si="9"/>
        <v>0</v>
      </c>
      <c r="N14" s="16">
        <f t="shared" si="10"/>
        <v>99.99</v>
      </c>
      <c r="O14" s="16">
        <f t="shared" si="11"/>
        <v>37.56</v>
      </c>
      <c r="P14" s="16">
        <f t="shared" si="12"/>
        <v>99.99</v>
      </c>
      <c r="Q14" s="16">
        <f t="shared" si="13"/>
        <v>99.99</v>
      </c>
      <c r="R14" s="16">
        <f t="shared" si="14"/>
        <v>99.99</v>
      </c>
      <c r="S14" s="16">
        <f t="shared" si="15"/>
        <v>99.99</v>
      </c>
      <c r="T14" s="24">
        <f t="shared" si="16"/>
        <v>0</v>
      </c>
      <c r="U14" s="24">
        <f t="shared" si="17"/>
        <v>1</v>
      </c>
      <c r="V14" s="24">
        <f t="shared" si="18"/>
        <v>0</v>
      </c>
      <c r="W14" s="24">
        <f t="shared" si="19"/>
        <v>0</v>
      </c>
      <c r="X14" s="24">
        <f t="shared" si="20"/>
        <v>0</v>
      </c>
      <c r="Y14" s="45">
        <f t="shared" si="21"/>
        <v>0</v>
      </c>
      <c r="Z14" s="16"/>
      <c r="AA14" s="24"/>
      <c r="AB14" s="25">
        <v>37.56</v>
      </c>
      <c r="AC14" s="26">
        <v>1</v>
      </c>
      <c r="AD14" s="27"/>
      <c r="AE14" s="28"/>
      <c r="AF14" s="25"/>
      <c r="AG14" s="26"/>
      <c r="AH14" s="27"/>
      <c r="AI14" s="28"/>
      <c r="AJ14" s="25"/>
      <c r="AK14" s="26"/>
    </row>
    <row r="15" spans="1:37" ht="15.75">
      <c r="A15" s="21"/>
      <c r="B15" s="49"/>
      <c r="C15" s="61"/>
      <c r="D15" s="23"/>
      <c r="E15" s="21"/>
      <c r="F15" s="42"/>
      <c r="G15" s="4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4"/>
      <c r="U15" s="24"/>
      <c r="V15" s="24"/>
      <c r="W15" s="24"/>
      <c r="X15" s="24"/>
      <c r="Y15" s="45"/>
      <c r="Z15" s="16"/>
      <c r="AA15" s="24"/>
      <c r="AB15" s="25"/>
      <c r="AC15" s="26"/>
      <c r="AD15" s="27"/>
      <c r="AE15" s="28"/>
      <c r="AF15" s="25"/>
      <c r="AG15" s="26"/>
      <c r="AH15" s="27"/>
      <c r="AI15" s="28"/>
      <c r="AJ15" s="25"/>
      <c r="AK15" s="26"/>
    </row>
    <row r="16" spans="1:37" ht="15.75">
      <c r="A16" s="21"/>
      <c r="B16" s="49"/>
      <c r="C16" s="1"/>
      <c r="D16" s="23"/>
      <c r="E16" s="21"/>
      <c r="F16" s="42"/>
      <c r="G16" s="4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4"/>
      <c r="U16" s="24"/>
      <c r="V16" s="24"/>
      <c r="W16" s="24"/>
      <c r="X16" s="24"/>
      <c r="Y16" s="45"/>
      <c r="Z16" s="24"/>
      <c r="AA16" s="24"/>
      <c r="AB16" s="25"/>
      <c r="AC16" s="26"/>
      <c r="AD16" s="27"/>
      <c r="AE16" s="28"/>
      <c r="AF16" s="25"/>
      <c r="AG16" s="26"/>
      <c r="AH16" s="27"/>
      <c r="AI16" s="28"/>
      <c r="AJ16" s="25"/>
      <c r="AK16" s="26"/>
    </row>
    <row r="17" spans="1:37" ht="15.75">
      <c r="A17" s="21"/>
      <c r="B17" s="9"/>
      <c r="C17" s="58"/>
      <c r="D17" s="23"/>
      <c r="E17" s="21"/>
      <c r="F17" s="42"/>
      <c r="G17" s="4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4"/>
      <c r="U17" s="24"/>
      <c r="V17" s="24"/>
      <c r="W17" s="24"/>
      <c r="X17" s="24"/>
      <c r="Y17" s="45"/>
      <c r="Z17" s="24"/>
      <c r="AA17" s="24"/>
      <c r="AB17" s="25"/>
      <c r="AC17" s="26"/>
      <c r="AD17" s="27"/>
      <c r="AE17" s="28"/>
      <c r="AF17" s="25"/>
      <c r="AG17" s="26"/>
      <c r="AH17" s="27"/>
      <c r="AI17" s="28"/>
      <c r="AJ17" s="25"/>
      <c r="AK17" s="26"/>
    </row>
    <row r="18" spans="1:37" ht="15.75">
      <c r="A18" s="21"/>
      <c r="B18" s="49"/>
      <c r="C18" s="61"/>
      <c r="D18" s="23"/>
      <c r="E18" s="21"/>
      <c r="F18" s="42"/>
      <c r="G18" s="4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4"/>
      <c r="U18" s="24"/>
      <c r="V18" s="24"/>
      <c r="W18" s="24"/>
      <c r="X18" s="24"/>
      <c r="Y18" s="45"/>
      <c r="Z18" s="16"/>
      <c r="AA18" s="24"/>
      <c r="AB18" s="25"/>
      <c r="AC18" s="26"/>
      <c r="AD18" s="27"/>
      <c r="AE18" s="28"/>
      <c r="AF18" s="25"/>
      <c r="AG18" s="26"/>
      <c r="AH18" s="27"/>
      <c r="AI18" s="28"/>
      <c r="AJ18" s="25"/>
      <c r="AK18" s="26"/>
    </row>
    <row r="19" spans="1:37" ht="15.75" hidden="1">
      <c r="A19" s="21">
        <f t="shared" si="0"/>
        <v>11</v>
      </c>
      <c r="B19" s="49"/>
      <c r="C19" s="61"/>
      <c r="D19" s="23">
        <f t="shared" si="1"/>
        <v>0.050010000000000006</v>
      </c>
      <c r="E19" s="21">
        <f t="shared" si="2"/>
        <v>11</v>
      </c>
      <c r="F19" s="42">
        <f t="shared" si="22"/>
        <v>0</v>
      </c>
      <c r="G19" s="43">
        <f t="shared" si="3"/>
        <v>99.99</v>
      </c>
      <c r="H19" s="16">
        <f t="shared" si="4"/>
        <v>99.99</v>
      </c>
      <c r="I19" s="16">
        <f t="shared" si="5"/>
        <v>0</v>
      </c>
      <c r="J19" s="16">
        <f t="shared" si="6"/>
        <v>0</v>
      </c>
      <c r="K19" s="16">
        <f t="shared" si="7"/>
        <v>0</v>
      </c>
      <c r="L19" s="16">
        <f t="shared" si="8"/>
        <v>0</v>
      </c>
      <c r="M19" s="16">
        <f t="shared" si="9"/>
        <v>0</v>
      </c>
      <c r="N19" s="16">
        <f t="shared" si="10"/>
        <v>99.99</v>
      </c>
      <c r="O19" s="16">
        <f t="shared" si="11"/>
        <v>99.99</v>
      </c>
      <c r="P19" s="16">
        <f t="shared" si="12"/>
        <v>99.99</v>
      </c>
      <c r="Q19" s="16">
        <f t="shared" si="13"/>
        <v>99.99</v>
      </c>
      <c r="R19" s="16">
        <f t="shared" si="14"/>
        <v>99.99</v>
      </c>
      <c r="S19" s="16">
        <f t="shared" si="15"/>
        <v>99.99</v>
      </c>
      <c r="T19" s="24">
        <f t="shared" si="16"/>
        <v>0</v>
      </c>
      <c r="U19" s="24">
        <f t="shared" si="17"/>
        <v>0</v>
      </c>
      <c r="V19" s="24">
        <f t="shared" si="18"/>
        <v>0</v>
      </c>
      <c r="W19" s="24">
        <f t="shared" si="19"/>
        <v>0</v>
      </c>
      <c r="X19" s="24">
        <f t="shared" si="20"/>
        <v>0</v>
      </c>
      <c r="Y19" s="45">
        <f t="shared" si="21"/>
        <v>0</v>
      </c>
      <c r="Z19" s="24"/>
      <c r="AA19" s="24"/>
      <c r="AB19" s="25"/>
      <c r="AC19" s="26"/>
      <c r="AD19" s="27"/>
      <c r="AE19" s="28"/>
      <c r="AF19" s="25"/>
      <c r="AG19" s="26"/>
      <c r="AH19" s="27"/>
      <c r="AI19" s="28"/>
      <c r="AJ19" s="25"/>
      <c r="AK19" s="26"/>
    </row>
    <row r="20" spans="1:37" ht="15.75" hidden="1">
      <c r="A20" s="21">
        <f t="shared" si="0"/>
        <v>11</v>
      </c>
      <c r="B20" s="49"/>
      <c r="C20" s="61"/>
      <c r="D20" s="23">
        <f t="shared" si="1"/>
        <v>0.050010000000000006</v>
      </c>
      <c r="E20" s="21">
        <f t="shared" si="2"/>
        <v>11</v>
      </c>
      <c r="F20" s="42">
        <f t="shared" si="22"/>
        <v>0</v>
      </c>
      <c r="G20" s="43">
        <f t="shared" si="3"/>
        <v>99.99</v>
      </c>
      <c r="H20" s="16">
        <f t="shared" si="4"/>
        <v>99.99</v>
      </c>
      <c r="I20" s="16">
        <f t="shared" si="5"/>
        <v>0</v>
      </c>
      <c r="J20" s="16">
        <f t="shared" si="6"/>
        <v>0</v>
      </c>
      <c r="K20" s="16">
        <f t="shared" si="7"/>
        <v>0</v>
      </c>
      <c r="L20" s="16">
        <f t="shared" si="8"/>
        <v>0</v>
      </c>
      <c r="M20" s="16">
        <f t="shared" si="9"/>
        <v>0</v>
      </c>
      <c r="N20" s="16">
        <f t="shared" si="10"/>
        <v>99.99</v>
      </c>
      <c r="O20" s="16">
        <f t="shared" si="11"/>
        <v>99.99</v>
      </c>
      <c r="P20" s="16">
        <f t="shared" si="12"/>
        <v>99.99</v>
      </c>
      <c r="Q20" s="16">
        <f t="shared" si="13"/>
        <v>99.99</v>
      </c>
      <c r="R20" s="16">
        <f t="shared" si="14"/>
        <v>99.99</v>
      </c>
      <c r="S20" s="16">
        <f t="shared" si="15"/>
        <v>99.99</v>
      </c>
      <c r="T20" s="24">
        <f t="shared" si="16"/>
        <v>0</v>
      </c>
      <c r="U20" s="24">
        <f t="shared" si="17"/>
        <v>0</v>
      </c>
      <c r="V20" s="24">
        <f t="shared" si="18"/>
        <v>0</v>
      </c>
      <c r="W20" s="24">
        <f t="shared" si="19"/>
        <v>0</v>
      </c>
      <c r="X20" s="24">
        <f t="shared" si="20"/>
        <v>0</v>
      </c>
      <c r="Y20" s="45">
        <f t="shared" si="21"/>
        <v>0</v>
      </c>
      <c r="Z20" s="24"/>
      <c r="AA20" s="24"/>
      <c r="AB20" s="25"/>
      <c r="AC20" s="26"/>
      <c r="AD20" s="27"/>
      <c r="AE20" s="28"/>
      <c r="AF20" s="25"/>
      <c r="AG20" s="26"/>
      <c r="AH20" s="27"/>
      <c r="AI20" s="28"/>
      <c r="AJ20" s="25"/>
      <c r="AK20" s="26"/>
    </row>
    <row r="21" spans="1:37" ht="15.75" hidden="1">
      <c r="A21" s="21">
        <f t="shared" si="0"/>
        <v>11</v>
      </c>
      <c r="B21" s="49"/>
      <c r="C21" s="61"/>
      <c r="D21" s="57">
        <f t="shared" si="1"/>
        <v>0.050010000000000006</v>
      </c>
      <c r="E21" s="21">
        <f t="shared" si="2"/>
        <v>11</v>
      </c>
      <c r="F21" s="42">
        <f t="shared" si="22"/>
        <v>0</v>
      </c>
      <c r="G21" s="43">
        <f t="shared" si="3"/>
        <v>99.99</v>
      </c>
      <c r="H21" s="16">
        <f t="shared" si="4"/>
        <v>99.99</v>
      </c>
      <c r="I21" s="16">
        <f t="shared" si="5"/>
        <v>0</v>
      </c>
      <c r="J21" s="16">
        <f t="shared" si="6"/>
        <v>0</v>
      </c>
      <c r="K21" s="16">
        <f t="shared" si="7"/>
        <v>0</v>
      </c>
      <c r="L21" s="16">
        <f t="shared" si="8"/>
        <v>0</v>
      </c>
      <c r="M21" s="16">
        <f t="shared" si="9"/>
        <v>0</v>
      </c>
      <c r="N21" s="16">
        <f t="shared" si="10"/>
        <v>99.99</v>
      </c>
      <c r="O21" s="16">
        <f t="shared" si="11"/>
        <v>99.99</v>
      </c>
      <c r="P21" s="16">
        <f t="shared" si="12"/>
        <v>99.99</v>
      </c>
      <c r="Q21" s="16">
        <f t="shared" si="13"/>
        <v>99.99</v>
      </c>
      <c r="R21" s="16">
        <f t="shared" si="14"/>
        <v>99.99</v>
      </c>
      <c r="S21" s="16">
        <f t="shared" si="15"/>
        <v>99.99</v>
      </c>
      <c r="T21" s="24">
        <f t="shared" si="16"/>
        <v>0</v>
      </c>
      <c r="U21" s="24">
        <f t="shared" si="17"/>
        <v>0</v>
      </c>
      <c r="V21" s="24">
        <f t="shared" si="18"/>
        <v>0</v>
      </c>
      <c r="W21" s="24">
        <f t="shared" si="19"/>
        <v>0</v>
      </c>
      <c r="X21" s="24">
        <f t="shared" si="20"/>
        <v>0</v>
      </c>
      <c r="Y21" s="45">
        <f t="shared" si="21"/>
        <v>0</v>
      </c>
      <c r="Z21" s="24"/>
      <c r="AA21" s="24"/>
      <c r="AB21" s="25"/>
      <c r="AC21" s="26"/>
      <c r="AD21" s="27"/>
      <c r="AE21" s="28"/>
      <c r="AF21" s="25"/>
      <c r="AG21" s="26"/>
      <c r="AH21" s="27"/>
      <c r="AI21" s="28"/>
      <c r="AJ21" s="25"/>
      <c r="AK21" s="26"/>
    </row>
    <row r="22" spans="1:37" ht="15.75" hidden="1">
      <c r="A22" s="21">
        <f t="shared" si="0"/>
        <v>11</v>
      </c>
      <c r="B22" s="49"/>
      <c r="C22" s="61"/>
      <c r="D22" s="23">
        <f t="shared" si="1"/>
        <v>0.050010000000000006</v>
      </c>
      <c r="E22" s="21">
        <f t="shared" si="2"/>
        <v>11</v>
      </c>
      <c r="F22" s="42">
        <f t="shared" si="22"/>
        <v>0</v>
      </c>
      <c r="G22" s="43">
        <f t="shared" si="3"/>
        <v>99.99</v>
      </c>
      <c r="H22" s="16">
        <f t="shared" si="4"/>
        <v>99.99</v>
      </c>
      <c r="I22" s="16">
        <f t="shared" si="5"/>
        <v>0</v>
      </c>
      <c r="J22" s="16">
        <f t="shared" si="6"/>
        <v>0</v>
      </c>
      <c r="K22" s="16">
        <f t="shared" si="7"/>
        <v>0</v>
      </c>
      <c r="L22" s="16">
        <f t="shared" si="8"/>
        <v>0</v>
      </c>
      <c r="M22" s="16">
        <f t="shared" si="9"/>
        <v>0</v>
      </c>
      <c r="N22" s="16">
        <f t="shared" si="10"/>
        <v>99.99</v>
      </c>
      <c r="O22" s="16">
        <f t="shared" si="11"/>
        <v>99.99</v>
      </c>
      <c r="P22" s="16">
        <f t="shared" si="12"/>
        <v>99.99</v>
      </c>
      <c r="Q22" s="16">
        <f t="shared" si="13"/>
        <v>99.99</v>
      </c>
      <c r="R22" s="16">
        <f t="shared" si="14"/>
        <v>99.99</v>
      </c>
      <c r="S22" s="16">
        <f t="shared" si="15"/>
        <v>99.99</v>
      </c>
      <c r="T22" s="24">
        <f t="shared" si="16"/>
        <v>0</v>
      </c>
      <c r="U22" s="24">
        <f t="shared" si="17"/>
        <v>0</v>
      </c>
      <c r="V22" s="24">
        <f t="shared" si="18"/>
        <v>0</v>
      </c>
      <c r="W22" s="24">
        <f t="shared" si="19"/>
        <v>0</v>
      </c>
      <c r="X22" s="24">
        <f t="shared" si="20"/>
        <v>0</v>
      </c>
      <c r="Y22" s="45">
        <f t="shared" si="21"/>
        <v>0</v>
      </c>
      <c r="Z22" s="24"/>
      <c r="AA22" s="24"/>
      <c r="AB22" s="25"/>
      <c r="AC22" s="26"/>
      <c r="AD22" s="27"/>
      <c r="AE22" s="28"/>
      <c r="AF22" s="25"/>
      <c r="AG22" s="26"/>
      <c r="AH22" s="27"/>
      <c r="AI22" s="28"/>
      <c r="AJ22" s="25"/>
      <c r="AK22" s="26"/>
    </row>
  </sheetData>
  <sheetProtection/>
  <autoFilter ref="A4:AK22">
    <sortState ref="A5:AK22">
      <sortCondition descending="1" sortBy="value" ref="F5:F22"/>
    </sortState>
  </autoFilter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Lukáš Novák</cp:lastModifiedBy>
  <cp:lastPrinted>2015-10-12T08:09:13Z</cp:lastPrinted>
  <dcterms:created xsi:type="dcterms:W3CDTF">2013-05-30T20:38:58Z</dcterms:created>
  <dcterms:modified xsi:type="dcterms:W3CDTF">2021-11-08T12:08:19Z</dcterms:modified>
  <cp:category/>
  <cp:version/>
  <cp:contentType/>
  <cp:contentStatus/>
</cp:coreProperties>
</file>