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7200" windowHeight="14595" activeTab="0"/>
  </bookViews>
  <sheets>
    <sheet name="Str. 1" sheetId="1" r:id="rId1"/>
    <sheet name="Str. 2" sheetId="2" r:id="rId2"/>
    <sheet name="Str. 3" sheetId="3" r:id="rId3"/>
    <sheet name="Str. 4" sheetId="4" r:id="rId4"/>
  </sheets>
  <definedNames>
    <definedName name="Objekty" comment="Seznam objektů dle číselníku">'Str. 1'!$CI$4:$CI$221</definedName>
    <definedName name="_xlnm.Print_Area" localSheetId="0">'Str. 1'!$B$2:$BO$40</definedName>
    <definedName name="_xlnm.Print_Area" localSheetId="1">'Str. 2'!$A$1:$AW$40</definedName>
    <definedName name="_xlnm.Print_Area" localSheetId="2">'Str. 3'!$B$1:$AR$54</definedName>
    <definedName name="_xlnm.Print_Area" localSheetId="3">'Str. 4'!$A$1:$AZ$36</definedName>
    <definedName name="Prostory">'Str. 1'!$CJ$4:$CJ$69</definedName>
    <definedName name="typZOZ">'Str. 1'!$CK$4:$CK$5</definedName>
  </definedNames>
  <calcPr fullCalcOnLoad="1"/>
</workbook>
</file>

<file path=xl/comments1.xml><?xml version="1.0" encoding="utf-8"?>
<comments xmlns="http://schemas.openxmlformats.org/spreadsheetml/2006/main">
  <authors>
    <author>Martin Adamec</author>
  </authors>
  <commentList>
    <comment ref="E4" authorId="0">
      <text>
        <r>
          <rPr>
            <b/>
            <sz val="8"/>
            <color indexed="10"/>
            <rFont val="Tahoma"/>
            <family val="2"/>
          </rPr>
          <t>DEN</t>
        </r>
      </text>
    </comment>
    <comment ref="G4" authorId="0">
      <text>
        <r>
          <rPr>
            <b/>
            <sz val="8"/>
            <color indexed="10"/>
            <rFont val="Tahoma"/>
            <family val="2"/>
          </rPr>
          <t>MĚSÍC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color indexed="10"/>
            <rFont val="Tahoma"/>
            <family val="2"/>
          </rPr>
          <t>ROK</t>
        </r>
      </text>
    </comment>
    <comment ref="T16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V16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B2" authorId="0">
      <text>
        <r>
          <rPr>
            <b/>
            <sz val="9"/>
            <rFont val="Tahoma"/>
            <family val="2"/>
          </rPr>
          <t>Vyberte typ ZOZ.</t>
        </r>
        <r>
          <rPr>
            <sz val="9"/>
            <rFont val="Tahoma"/>
            <family val="2"/>
          </rPr>
          <t xml:space="preserve">
</t>
        </r>
      </text>
    </comment>
    <comment ref="T17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T18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T19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T20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T21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T22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V17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V18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V19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V20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V21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  <comment ref="V22" authorId="0">
      <text>
        <r>
          <rPr>
            <b/>
            <sz val="8"/>
            <color indexed="12"/>
            <rFont val="Tahoma"/>
            <family val="2"/>
          </rPr>
          <t>Jsou předdefinovány údaje uvedené v položce DATUM.</t>
        </r>
      </text>
    </comment>
  </commentList>
</comments>
</file>

<file path=xl/comments4.xml><?xml version="1.0" encoding="utf-8"?>
<comments xmlns="http://schemas.openxmlformats.org/spreadsheetml/2006/main">
  <authors>
    <author>Martin Adamec</author>
  </authors>
  <commentList>
    <comment ref="P35" authorId="0">
      <text>
        <r>
          <rPr>
            <b/>
            <sz val="8"/>
            <color indexed="10"/>
            <rFont val="Tahoma"/>
            <family val="2"/>
          </rPr>
          <t>Podpis</t>
        </r>
      </text>
    </comment>
  </commentList>
</comments>
</file>

<file path=xl/sharedStrings.xml><?xml version="1.0" encoding="utf-8"?>
<sst xmlns="http://schemas.openxmlformats.org/spreadsheetml/2006/main" count="627" uniqueCount="577">
  <si>
    <t>DATUM</t>
  </si>
  <si>
    <t>Evidenční číslo události</t>
  </si>
  <si>
    <t>ZPRÁVA O ZÁSAHU</t>
  </si>
  <si>
    <t>UDÁLOST</t>
  </si>
  <si>
    <t>Požár</t>
  </si>
  <si>
    <t>Dopravní nehoda</t>
  </si>
  <si>
    <t>Živelní pohroma</t>
  </si>
  <si>
    <t>Únik nebezpeč. chem. látky</t>
  </si>
  <si>
    <t>Technická havárie</t>
  </si>
  <si>
    <t>*</t>
  </si>
  <si>
    <t>ČASOVÉ ÚDAJE</t>
  </si>
  <si>
    <t>Min.</t>
  </si>
  <si>
    <t>Hod.</t>
  </si>
  <si>
    <t>Měs.</t>
  </si>
  <si>
    <t>Den.</t>
  </si>
  <si>
    <t>Ohlášení</t>
  </si>
  <si>
    <t>Vyhlášení poplachu</t>
  </si>
  <si>
    <t>Příjezd k zásahu</t>
  </si>
  <si>
    <t>Zahájení zásahu</t>
  </si>
  <si>
    <t>Odjezd na základnu</t>
  </si>
  <si>
    <t>Příjezd na základnu</t>
  </si>
  <si>
    <t>OBJEKT</t>
  </si>
  <si>
    <t>PROSTOR</t>
  </si>
  <si>
    <t>VZDÁLENOST OD ZÁKLADY (km)</t>
  </si>
  <si>
    <t>ČINNOST PŘED PŘÍJEZDEM JEDNOTEK PO+</t>
  </si>
  <si>
    <t>Samouhašení</t>
  </si>
  <si>
    <t>Evakuace osob</t>
  </si>
  <si>
    <t>Zásah jiných služeb</t>
  </si>
  <si>
    <t>Uhašeno SHZ</t>
  </si>
  <si>
    <t>Žádný zásah</t>
  </si>
  <si>
    <t>Pořádí jednotky PO</t>
  </si>
  <si>
    <t>Evidenční číslo jednotky PO</t>
  </si>
  <si>
    <t>Název jednotky PO</t>
  </si>
  <si>
    <t>Dospělí</t>
  </si>
  <si>
    <t>Děti</t>
  </si>
  <si>
    <t>Počet</t>
  </si>
  <si>
    <t>ZÁCHRANA OSOB - ZRANĚNÍ</t>
  </si>
  <si>
    <t>Zachráněno</t>
  </si>
  <si>
    <t>Evakuováno</t>
  </si>
  <si>
    <t>Usmrceno</t>
  </si>
  <si>
    <t>Zraněno</t>
  </si>
  <si>
    <t>000</t>
  </si>
  <si>
    <t>Jednotka nezasahovala</t>
  </si>
  <si>
    <t>Asistence při vyhled./likvid. nástraž.(např.výbuš.)syst.</t>
  </si>
  <si>
    <t>- Silniční</t>
  </si>
  <si>
    <t>- Silniční hromadná</t>
  </si>
  <si>
    <t>+</t>
  </si>
  <si>
    <t>Požární asistence</t>
  </si>
  <si>
    <t>- Radiač. havárie a nehoda</t>
  </si>
  <si>
    <t>- Ostat. mimořád. udál.*</t>
  </si>
  <si>
    <t>- Planý poplach</t>
  </si>
  <si>
    <t>Zásah občanů,zaměstnanců</t>
  </si>
  <si>
    <t>- Železniční vč. metra</t>
  </si>
  <si>
    <t>- Letecká</t>
  </si>
  <si>
    <t>- Ostatní *</t>
  </si>
  <si>
    <t>- Povodeň, záplava, déšť</t>
  </si>
  <si>
    <t>- Sníh, námraza</t>
  </si>
  <si>
    <t>- Větrná smršť</t>
  </si>
  <si>
    <t>Sesuv půdy</t>
  </si>
  <si>
    <t>- Plynu/aerosolu</t>
  </si>
  <si>
    <t>- Kapaliny</t>
  </si>
  <si>
    <t>- Ropného produktu</t>
  </si>
  <si>
    <t>- Pevné látky</t>
  </si>
  <si>
    <t>- Technická havárie</t>
  </si>
  <si>
    <t>- Technická pomoc</t>
  </si>
  <si>
    <t>- Technologická pomoc</t>
  </si>
  <si>
    <t>- Ostatní pomoc *</t>
  </si>
  <si>
    <t>Průzkum</t>
  </si>
  <si>
    <t>Použití hasicích přístrojů</t>
  </si>
  <si>
    <t>Použití jednoduchých hasicích prostředků</t>
  </si>
  <si>
    <t>Použití vody dodávané proudem C - počet proudů</t>
  </si>
  <si>
    <t>Použití vody dodávané proudem B - počet proudů</t>
  </si>
  <si>
    <t>Použití vody z otočné proudnice - počet</t>
  </si>
  <si>
    <r>
      <t>ADRESA</t>
    </r>
    <r>
      <rPr>
        <sz val="8"/>
        <rFont val="Times New Roman"/>
        <family val="1"/>
      </rPr>
      <t xml:space="preserve"> (obec, ulice, č. p., SPZ)</t>
    </r>
  </si>
  <si>
    <t>Použití vysokotlaké vody - počet proudů</t>
  </si>
  <si>
    <t>Použití pěny lehké - počet agregátů</t>
  </si>
  <si>
    <t>Použití pěny střední - počet prudů</t>
  </si>
  <si>
    <t>Použití pěny těžké - počet proudů</t>
  </si>
  <si>
    <t>ČINNOST - pořadí jednotky PO</t>
  </si>
  <si>
    <t>Použití smáčedla</t>
  </si>
  <si>
    <t>Použití prášků z mobilní techniky</t>
  </si>
  <si>
    <t>Použití inertních plynů z mobilní techniky</t>
  </si>
  <si>
    <t>Hašení zvlášními technickými prosředky a hasivy</t>
  </si>
  <si>
    <t>Čerpání a odčerpávání vody</t>
  </si>
  <si>
    <t>Dálková doprava vody hadicemi</t>
  </si>
  <si>
    <t>Dálková doprava vody kyvadlová</t>
  </si>
  <si>
    <t>Doplňování vody</t>
  </si>
  <si>
    <t>Chlazení</t>
  </si>
  <si>
    <t>Odvětrávání prostorů přirozené</t>
  </si>
  <si>
    <t>Odvětrávání prostorů nucené</t>
  </si>
  <si>
    <t>Izolace, separace látek</t>
  </si>
  <si>
    <t>Neutralizace</t>
  </si>
  <si>
    <t>Ředění</t>
  </si>
  <si>
    <t>Přečerpávání látky</t>
  </si>
  <si>
    <t>Ohraničení, zahrazení uniklé látky</t>
  </si>
  <si>
    <t>Jímání, sběr uniklé látky (mimo rop. produktů)</t>
  </si>
  <si>
    <t>Zjišťování druhu uniklé látky</t>
  </si>
  <si>
    <t>Zajištění místa nehody</t>
  </si>
  <si>
    <t>Odstraňování následků dopravní nehody</t>
  </si>
  <si>
    <t>Odstraňování překážek z komunikace aj. prostorů</t>
  </si>
  <si>
    <t>Odstraňování úniků rop. látek - provozch náplní vozidel</t>
  </si>
  <si>
    <t>Ochrana okolí</t>
  </si>
  <si>
    <t>Práce na vodě</t>
  </si>
  <si>
    <t>Práce ve vodě a pod vodou</t>
  </si>
  <si>
    <t>Obsluha nebezpečného zařízení</t>
  </si>
  <si>
    <t>Provizorní oprava</t>
  </si>
  <si>
    <t>Rozebírání konstrukcí</t>
  </si>
  <si>
    <t>Uzavírání vody, plynu, elektřiny</t>
  </si>
  <si>
    <t>Vnikání do uzavřeného prostoru</t>
  </si>
  <si>
    <t>Zásah ve výš. pomocí lezec. tech.</t>
  </si>
  <si>
    <t>Zásah ve výš. a nad vol. hloubkou</t>
  </si>
  <si>
    <t>Vyhledávání osob</t>
  </si>
  <si>
    <t>Vyhledávání, záchrana osob z vody</t>
  </si>
  <si>
    <t>Vyprošťování osob z hloubek</t>
  </si>
  <si>
    <t>Vyprošťování osob z výšek</t>
  </si>
  <si>
    <t>Vyprošťování osob z havr. voz.</t>
  </si>
  <si>
    <t>Vyproš%tování osob z výtahu</t>
  </si>
  <si>
    <t>Vyprošťování ze zhroucen. staveb</t>
  </si>
  <si>
    <t>Záchrana osob (jiná)</t>
  </si>
  <si>
    <t>Předlékařská pomoc</t>
  </si>
  <si>
    <t>Vyprošťování předmětů</t>
  </si>
  <si>
    <t>Odchyt zvířat vč. vyhledávání</t>
  </si>
  <si>
    <t>Odchyt a likvidace obtíž. hmyzu</t>
  </si>
  <si>
    <t>Evakuace osob objektová</t>
  </si>
  <si>
    <t>Evakuace osob plošná</t>
  </si>
  <si>
    <t>Evakuace předmětů</t>
  </si>
  <si>
    <t>Evakuace zvířat</t>
  </si>
  <si>
    <t>Zřízení a zajišť. provozu evak. středis.</t>
  </si>
  <si>
    <t>Označování nebezpečných oblastí</t>
  </si>
  <si>
    <t>Speciální očista (dekontam., detox.)</t>
  </si>
  <si>
    <t>Speciální očista zasah. sil a prostř.</t>
  </si>
  <si>
    <t>Zprovoznění úkrytů</t>
  </si>
  <si>
    <t>Doprava pitné vody, potravin</t>
  </si>
  <si>
    <t>Výdej a rozděl. pitné vody, potravin</t>
  </si>
  <si>
    <t>Týlové práce</t>
  </si>
  <si>
    <t>Čekání na speciální služby</t>
  </si>
  <si>
    <t>Záloha na místě události</t>
  </si>
  <si>
    <t>Pohotovost na vlastní stanici</t>
  </si>
  <si>
    <t>Záloha na stanici</t>
  </si>
  <si>
    <t xml:space="preserve">Jiné* - </t>
  </si>
  <si>
    <t>Situace v době příjezdu, činnosti, nasazení sil a prostředků a negativní vlivy na činnost, selhání prostředků, okolnosti stěžující zásah. Text doplnit plánkem nasazení sil a prostředků, v případě potřeby pokračovat samostatným listem</t>
  </si>
  <si>
    <t>STRUČNÝ POPIS ZÁSAHU:</t>
  </si>
  <si>
    <t>VELITEL ZÁSAHU (jméno - tiskacím písmem, podpis):</t>
  </si>
  <si>
    <t>DATUM:</t>
  </si>
  <si>
    <t>ČASOVÝ PRŮBĚH ČINNOSTI JEDNOTEK PO+</t>
  </si>
  <si>
    <t>Pořadí jednotky PO</t>
  </si>
  <si>
    <t>Evidenční číslo</t>
  </si>
  <si>
    <t>POČET OSOB</t>
  </si>
  <si>
    <t>TECHNIKA CELKEM</t>
  </si>
  <si>
    <t>Důvod</t>
  </si>
  <si>
    <t>Celkový počet zúčastněných jednotek PO</t>
  </si>
  <si>
    <t>MÍSTNÍ JEDNOTKA PO+</t>
  </si>
  <si>
    <t>JEDNOTKY, KTERÉ SE NEMOHLY DOSTAVIT+</t>
  </si>
  <si>
    <t>Jako první</t>
  </si>
  <si>
    <t>Nepovolána</t>
  </si>
  <si>
    <t>Povolána - nedojela</t>
  </si>
  <si>
    <t>Nemohla zasahovat</t>
  </si>
  <si>
    <t>Zasahovala, ale ne jako 1.</t>
  </si>
  <si>
    <t>Není</t>
  </si>
  <si>
    <t>LOKALIZACE POŽÁRU+</t>
  </si>
  <si>
    <t>Datum</t>
  </si>
  <si>
    <t>Čas</t>
  </si>
  <si>
    <r>
      <t>Plocha lokalizace (m</t>
    </r>
    <r>
      <rPr>
        <sz val="8"/>
        <rFont val="Arial"/>
        <family val="2"/>
      </rPr>
      <t>²</t>
    </r>
    <r>
      <rPr>
        <sz val="9.6"/>
        <rFont val="Times New Roman"/>
        <family val="1"/>
      </rPr>
      <t>)</t>
    </r>
  </si>
  <si>
    <t>Výkon proud. (l/min)</t>
  </si>
  <si>
    <t>Fronta požáru (m)</t>
  </si>
  <si>
    <t>LIKVIDACE+</t>
  </si>
  <si>
    <t>CELKOVÁ SPOTŘEBA HASIV - SORBENTŮ+</t>
  </si>
  <si>
    <t>Nenahlášené pálení</t>
  </si>
  <si>
    <t>Zneužití jednotky PO</t>
  </si>
  <si>
    <t>Příznaky hoření</t>
  </si>
  <si>
    <t>PLANÝ POPLACH+</t>
  </si>
  <si>
    <t>EPS - pulty centr. ochr.</t>
  </si>
  <si>
    <t>EPS - ostatní</t>
  </si>
  <si>
    <t>Porucha prvku RMS</t>
  </si>
  <si>
    <t>Jiný druh</t>
  </si>
  <si>
    <t>Druh</t>
  </si>
  <si>
    <t>Množství</t>
  </si>
  <si>
    <t>ŠTÁB VELITELE ZÁSAHU+</t>
  </si>
  <si>
    <t>Ustanoven</t>
  </si>
  <si>
    <t>Neustanoven</t>
  </si>
  <si>
    <t>HASIČI - ZRANĚNÍ (USMRCENÍ - U)*</t>
  </si>
  <si>
    <t>VÝJEZD JEDNOTKY</t>
  </si>
  <si>
    <t>PŘÍJEZD K ZÁSAHU</t>
  </si>
  <si>
    <t>ZAHÁJENÍ ZÁSAHU</t>
  </si>
  <si>
    <t>ODJEZD NA ZÁKLADNU</t>
  </si>
  <si>
    <t>km</t>
  </si>
  <si>
    <t>Pořadí jednotky</t>
  </si>
  <si>
    <t>Jména</t>
  </si>
  <si>
    <t>LÁTKY, KTERÉ PŘEVÁŽNĚ HOŘELY+</t>
  </si>
  <si>
    <t>ZAMOŘENO+</t>
  </si>
  <si>
    <t>Povrch. vodní zdroje (vodní toky, stojaté vody)</t>
  </si>
  <si>
    <t>LÁTKY, KTERÉ UNIKLY (druh, název, UN číslo)+</t>
  </si>
  <si>
    <t>Kanalizace</t>
  </si>
  <si>
    <t>Zdroje pitné vody</t>
  </si>
  <si>
    <t>Podzemní vody</t>
  </si>
  <si>
    <t>Půda</t>
  </si>
  <si>
    <t>Pozemní komunikace (včetně metra)</t>
  </si>
  <si>
    <t>Vegetace, ovzduší</t>
  </si>
  <si>
    <t>Zvířata</t>
  </si>
  <si>
    <t>osoby</t>
  </si>
  <si>
    <t>Materiál (včetně vnitřního zařízení budov)</t>
  </si>
  <si>
    <t>VYUŽITÁ OSOBNÍ POMOC+</t>
  </si>
  <si>
    <t>DÁLKOVÁ DOPRAVA VODY+</t>
  </si>
  <si>
    <t>Kyvadlová (km)</t>
  </si>
  <si>
    <t>Hadicemi (m)</t>
  </si>
  <si>
    <t>VYUŽITÁ VĚCNÁ POMOC+</t>
  </si>
  <si>
    <t>Jméno a přijmení</t>
  </si>
  <si>
    <t>Fyzická osoba</t>
  </si>
  <si>
    <t>Rodné číslo</t>
  </si>
  <si>
    <t>Druh pomoci</t>
  </si>
  <si>
    <t>Fyzická osoba, zástupce právnické osoby</t>
  </si>
  <si>
    <t>Poznámka</t>
  </si>
  <si>
    <t>Název</t>
  </si>
  <si>
    <t>IČO</t>
  </si>
  <si>
    <t>Účel a doba využití</t>
  </si>
  <si>
    <t>Právnická osoba</t>
  </si>
  <si>
    <t>Poskytnutý prostředek</t>
  </si>
  <si>
    <t xml:space="preserve">! ! !   Údaje se zapisují do bílých polí  ! ! ! </t>
  </si>
  <si>
    <t>+ Vyplní jen velitel zásahu</t>
  </si>
  <si>
    <t>* Popis</t>
  </si>
  <si>
    <t>Výjezd jednotky</t>
  </si>
  <si>
    <t>NÁZEV SLOŽKY INTEGROVANÉHO ZÁCHRANNÉHO SYSTÉMU</t>
  </si>
  <si>
    <t>ČASOVÉ ÚDAJE O DALŠÍ POVOLANÉ TECHNICE JEDNOTKY</t>
  </si>
  <si>
    <t>Technika</t>
  </si>
  <si>
    <t>Povolána</t>
  </si>
  <si>
    <t>Odjezd na zákl.</t>
  </si>
  <si>
    <t>SPOLUPRÁCE SE SLOŽKAMI IZS+</t>
  </si>
  <si>
    <t>HZS ČR a jednotky PO</t>
  </si>
  <si>
    <t>Policie ČR</t>
  </si>
  <si>
    <t>Zdravotnická záchranná služba</t>
  </si>
  <si>
    <t>Armáda ČR - vojenské záchr. útvary</t>
  </si>
  <si>
    <t>Armáda ČR - jiné útvary</t>
  </si>
  <si>
    <t>Obecní policie</t>
  </si>
  <si>
    <t>Hygienická služba</t>
  </si>
  <si>
    <t>Báňská záchranná služba</t>
  </si>
  <si>
    <t>Občanská sdružení na úseku IZS*</t>
  </si>
  <si>
    <t>Pohotovost. služba el. rozvod. závodů</t>
  </si>
  <si>
    <t>Plynárenská pohotovostní služba</t>
  </si>
  <si>
    <t>Vodárenská pohotovostní služba</t>
  </si>
  <si>
    <t>Teplárenská pohotovostní služba</t>
  </si>
  <si>
    <t>Státní úřad pro jadernou bezpečnost</t>
  </si>
  <si>
    <t>Ostatní ústřední orgány státní správy*</t>
  </si>
  <si>
    <t>Územní orgán státní správy*</t>
  </si>
  <si>
    <t>Obecní zastupitelstvo</t>
  </si>
  <si>
    <t>Podniky, firmy</t>
  </si>
  <si>
    <t>Místní služby</t>
  </si>
  <si>
    <t>Ostatní subjekty*</t>
  </si>
  <si>
    <t>Firmy sdružené pod TRINS*</t>
  </si>
  <si>
    <t>Pořadí jednotky PO / Ochrana</t>
  </si>
  <si>
    <t>Vzduchové dýchací přístroje</t>
  </si>
  <si>
    <t>Kyslíkové dýchací přístroje</t>
  </si>
  <si>
    <t>Protichemické oděvy přetlakové</t>
  </si>
  <si>
    <t>Protichemické oděvy rovnotlaké</t>
  </si>
  <si>
    <t>Oděvy proti sálavému teplu</t>
  </si>
  <si>
    <t>Oděvy proti ohni</t>
  </si>
  <si>
    <t>OCHRANA</t>
  </si>
  <si>
    <t>VYHLÁŠENÝ STUPEŇ POPLACHU+</t>
  </si>
  <si>
    <t>1. stupeň požárního poplachu</t>
  </si>
  <si>
    <t>2. stupeň požárního poplachu</t>
  </si>
  <si>
    <t>3. stupeň požárního poplachu</t>
  </si>
  <si>
    <t>Zvláštní stupeň požárního poplachu</t>
  </si>
  <si>
    <t>1. stupeň poplachu IZS</t>
  </si>
  <si>
    <t>2. stupeň poplachu IZS</t>
  </si>
  <si>
    <t>3. stupeň poplachu IZS</t>
  </si>
  <si>
    <t>Zvláštní stupeň poplachu IZS</t>
  </si>
  <si>
    <t>PODKLAD PRO ZPP+</t>
  </si>
  <si>
    <t>Majitel</t>
  </si>
  <si>
    <t>Uživatel</t>
  </si>
  <si>
    <t>Názor na příčinu</t>
  </si>
  <si>
    <t>ZPP povolán - kým</t>
  </si>
  <si>
    <t>Jméno ZPP</t>
  </si>
  <si>
    <t>Datum a čas povolání ZPP</t>
  </si>
  <si>
    <t>OCHRAN. PROSTŘ.</t>
  </si>
  <si>
    <t>Typ</t>
  </si>
  <si>
    <t>Doba</t>
  </si>
  <si>
    <t>HASIVO - SORBENT</t>
  </si>
  <si>
    <t>Zranění (úmrtí) člena zasahující složky IZS (jméno, příjmení, datum narození, příčina)</t>
  </si>
  <si>
    <t>Velitel jednotky PO/složky IZS</t>
  </si>
  <si>
    <t>(jméno - tiskacím písmem, podpis)</t>
  </si>
  <si>
    <t>Objekty</t>
  </si>
  <si>
    <t>OHLÁŠENÍ</t>
  </si>
  <si>
    <t>den/hod/min</t>
  </si>
  <si>
    <t>VZDÁLENOST</t>
  </si>
  <si>
    <r>
      <t>NASAZENA</t>
    </r>
    <r>
      <rPr>
        <sz val="8"/>
        <rFont val="Times New Roman"/>
        <family val="1"/>
      </rPr>
      <t xml:space="preserve">          </t>
    </r>
  </si>
  <si>
    <t xml:space="preserve"> Lezecká skupina/ Potápěčská skupina</t>
  </si>
  <si>
    <t>12* - Budovy pro služby a osobní hygienu ()</t>
  </si>
  <si>
    <t>13* - Budovy pro výchovu, vědu a výzkum ()</t>
  </si>
  <si>
    <t>14* - Budovy pro kulturu, osvětu a tělovýchovu ()</t>
  </si>
  <si>
    <t>15* - Budovy administrativní ()</t>
  </si>
  <si>
    <t>16* - Budovy pro společné ubytování a rekreaci ()</t>
  </si>
  <si>
    <t>17* - Budovy pro obchod a veřejné stravování včetně příručních skladů ()</t>
  </si>
  <si>
    <t>18* - Budovy pro sociální zabezpečení ()</t>
  </si>
  <si>
    <t>19* - Historické a církevní budovy a objekty ()</t>
  </si>
  <si>
    <t>21* - Bytový fond domovní ()</t>
  </si>
  <si>
    <t>22* - Rodinné domky ()</t>
  </si>
  <si>
    <t>23* - Ostatní budovy pro bydlení ()</t>
  </si>
  <si>
    <t>31* - Budovy a haly pro výrobu a služby /mimo energetických/ - pouze speciální výrobní budovy ()</t>
  </si>
  <si>
    <t>32* - Energetické výrobní budovy a budovy vodního hospodářství ()</t>
  </si>
  <si>
    <t>33* - Budovy pro dopravu a spoje ()</t>
  </si>
  <si>
    <t>34* - Budovy pro garážování a údržbu vozidel /včetně zemědělství a lesnictví/ ()</t>
  </si>
  <si>
    <t>35* - Jenoúčelové budovy pro skladování /mimo zemědělských skladů skupiny 43ú ()</t>
  </si>
  <si>
    <t>41* - Budovy pro živočišnou a rostlinnou výrobu a chov ()</t>
  </si>
  <si>
    <t>43* - Budovy pro skladování zemědělských produktů, krmiv a hnojiv ()</t>
  </si>
  <si>
    <t>51* - Objekty mimo budov ()</t>
  </si>
  <si>
    <t>52* - Objekty mimo budov v zemědělství ()</t>
  </si>
  <si>
    <t>53* - Budovy a objekty ve výstavbě generální rekonstrukci ()</t>
  </si>
  <si>
    <t>54* - Opuštěné a demoliční budovy a objekty, které nejsou využívány k jiným účelům ()</t>
  </si>
  <si>
    <t>55* - Provizoria a účelové ()</t>
  </si>
  <si>
    <t>56* - Dopravní prostředky a pracovní stroje ()</t>
  </si>
  <si>
    <t>57* - Garáže /mimo budov/ ()</t>
  </si>
  <si>
    <t>58* - Komunikace ()</t>
  </si>
  <si>
    <t>61* - Zemědělské plochy ()</t>
  </si>
  <si>
    <t>62* - Lesy ()</t>
  </si>
  <si>
    <t>63* - Volné a skladovací plochy mimo budovu a ostatní prostory v přírodním prostředí ()</t>
  </si>
  <si>
    <t>64* - Odpady a odpadní produkty ()</t>
  </si>
  <si>
    <t>99* - Ostatní nezatříděné ()</t>
  </si>
  <si>
    <t>11* - Budovy pro zdravotnictví ()</t>
  </si>
  <si>
    <t>11*   - zdravotnická střediska, polikliniky, transfuzní stanice (110)</t>
  </si>
  <si>
    <t>11*   - nemocnice a lůžkové části poliklinik, odborné léčebné (111)</t>
  </si>
  <si>
    <t>11*   - budovy hygienicko epidemiologické služby (112)</t>
  </si>
  <si>
    <t>11*   - jesle, kojenecké ústavy, dětské domovy pro děti do 3 let  (113)</t>
  </si>
  <si>
    <t>11*   - lékárny a budovy oční optiky (114)</t>
  </si>
  <si>
    <t>11*   - soukromé ordinace (115)</t>
  </si>
  <si>
    <t>11*   - lázně  (116)</t>
  </si>
  <si>
    <t>11*   - ostatní budovy pro zdravotnictví/červený kříž ap./  (117)</t>
  </si>
  <si>
    <t>12*   - šatny, umývárny a očistné lázně (120)</t>
  </si>
  <si>
    <t>12*   - přádelny, sušárny, čistírny, domy služeb, opravny (121)</t>
  </si>
  <si>
    <t>12*   - desinfekční stanice, kafilérie, krematoria a obřadní síně (122)</t>
  </si>
  <si>
    <t>12*   - ostatní budovy pro služby nevýrobní povahy (129)</t>
  </si>
  <si>
    <t>13*   - mateřské školy (130)</t>
  </si>
  <si>
    <t>13*   - budovy učeben základních škol s příslušejícími dílnami  (131)</t>
  </si>
  <si>
    <t>13*   - budovy učeben učňovských škol, odborných učilišť, středních (132)</t>
  </si>
  <si>
    <t>13*   - budovy poslucháren a pracoven vysokých škol s příslušejícími (133)</t>
  </si>
  <si>
    <t>13*   - budovy zdravotnických škol a ústavů pro další vzdělávání (134)</t>
  </si>
  <si>
    <t>13*   - budovy pro vědu a výzkum, budovy laboratoří (135)</t>
  </si>
  <si>
    <t>13*   - ostatní budovy pro výchovu, vědu a výzkum /např. dětské tábory/  (139)</t>
  </si>
  <si>
    <t>14*   - kina (140)</t>
  </si>
  <si>
    <t>14*   - divadla (141)</t>
  </si>
  <si>
    <t>14*   - kulturní domy (142)</t>
  </si>
  <si>
    <t>14*   - galerie a výstavní síně, muzea, výstaviště (143)</t>
  </si>
  <si>
    <t>14*   - knihovny, archivy (144)</t>
  </si>
  <si>
    <t>14*   - tělocvičny, sportovní haly, krytá koupaliště, loděnice (145)</t>
  </si>
  <si>
    <t>14*   - ostatní budovy pro kulturu, osvětu a tělovýchovu (149)</t>
  </si>
  <si>
    <t>15*   - správní budovy, peněžní ústavy /mimo pošt - viz kód 331/ (150)</t>
  </si>
  <si>
    <t>15*   - technicko provozní budovy (151)</t>
  </si>
  <si>
    <t>15*   - vrátnice a strážnice (152)</t>
  </si>
  <si>
    <t>15*   - aukční síně, burzy, veřejné místnosti budov (153)</t>
  </si>
  <si>
    <t>15*   - ostatní administrativní budovy (159)</t>
  </si>
  <si>
    <t>16*   - hotely, motely, motoresty, botely (160)</t>
  </si>
  <si>
    <t>16*   - ubytovny (161)</t>
  </si>
  <si>
    <t>16*   - dětské domovy pro děti od 3 let a domovy mládeže (162)</t>
  </si>
  <si>
    <t>16*   - rekreační chaty a chalupy rodinné (163)</t>
  </si>
  <si>
    <t>16*   - rekreační budovy /velkokapacitní/ (164)</t>
  </si>
  <si>
    <t>16*   - budovy autokempinkových táborů (165)</t>
  </si>
  <si>
    <t>16*   - ostatní budovy pro společné ubytování a rekreaci (169)</t>
  </si>
  <si>
    <t>17*   - obchodní domy (170)</t>
  </si>
  <si>
    <t>17*   - obchodní prodejny, příruč. sklady, trvalé prodejní stánky (171)</t>
  </si>
  <si>
    <t>17*   - jídelny, restaurace a kavárny, bary, kluby, taneční sály (172)</t>
  </si>
  <si>
    <t>17*   - budovy závodního stravování, stravovny pro žáky a studenty (173)</t>
  </si>
  <si>
    <t>17*   - ostatní budovy pro obchod a stravování (179)</t>
  </si>
  <si>
    <t>18*   - domovy důchodců, ústavy pro tělesně nebo smyslově postižené (180)</t>
  </si>
  <si>
    <t>18*   - domy s pečovatelskou službou (181)</t>
  </si>
  <si>
    <t>18*   - ostatní budovy pro sociální zabezpečení (189)</t>
  </si>
  <si>
    <t>19*   - hrady a zámky (190)</t>
  </si>
  <si>
    <t>19*   - kostely, kláštery a jiné církevní objekty (191)</t>
  </si>
  <si>
    <t>19*   - jiné historické budovy a objekty (199)</t>
  </si>
  <si>
    <t>21*   - typové bytové domy (210)</t>
  </si>
  <si>
    <t>21*   - netypové bytové domy (211)</t>
  </si>
  <si>
    <t>21*   - typové bytové domy sloužící zároveň ke službám (212)</t>
  </si>
  <si>
    <t>21*   - netypové bytové domy sloužící zároveň ke službám (213)</t>
  </si>
  <si>
    <t>22*   - rodinné domky určené výhradně k bydlení (220)</t>
  </si>
  <si>
    <t>22*   - rodinné domky sloužící zároveň k výrobě, službám, obchodu (221)</t>
  </si>
  <si>
    <t>23*   - zemědělské usedlosti (230)</t>
  </si>
  <si>
    <t>23*   - hájenky a lesovny (231)</t>
  </si>
  <si>
    <t>23*   - strážní domky (232)</t>
  </si>
  <si>
    <t>23*   - jiné (239)</t>
  </si>
  <si>
    <t>31*   - budovy potravinářské výroby (310)</t>
  </si>
  <si>
    <t>31*   - budovy chemické a farmaceutické výroby (311)</t>
  </si>
  <si>
    <t>31*   - budovy výroby spotřebního zboží (312)</t>
  </si>
  <si>
    <t>31*   - budovy výroby stavebních hmot (313)</t>
  </si>
  <si>
    <t>31*   - budovy strojírenské výroby (314)</t>
  </si>
  <si>
    <t>31*   - budovy hutní výroby, budovy těžby a úpravy paliv a rud (315)</t>
  </si>
  <si>
    <t>31*   - ostatní speciální výrobní budovy (319)</t>
  </si>
  <si>
    <t>32*   - kotelny a výtopny /kotle s výkonem na 50 kW/ (320)</t>
  </si>
  <si>
    <t>32*   - budovy jaderných elektráren (321)</t>
  </si>
  <si>
    <t>32*   - ostatní budovy elektráren (322)</t>
  </si>
  <si>
    <t>32*   - strojovny a kompresorovny (323)</t>
  </si>
  <si>
    <t>32*   - budovy rozvodných zařízení, transformovny, měnírny a generátor (324)</t>
  </si>
  <si>
    <t>32*   - čerpací a plnící stanice LPG/CNG/H2 - /ve výrobě/  (325)</t>
  </si>
  <si>
    <t>32*   - budovy výroby a plnění technických plynů (326) (326)</t>
  </si>
  <si>
    <t>32*   - čistírny a úpravny vod (327)</t>
  </si>
  <si>
    <t>32*   - plnící a stáčecí stanice (328)</t>
  </si>
  <si>
    <t>32*   - ostatní budovy včetně zesilovacích stanic (329)</t>
  </si>
  <si>
    <t>33*   - budovy pro železniční dopravu, autobusový provoz, leteckou (330)</t>
  </si>
  <si>
    <t>33*   - budovy pošt (331)</t>
  </si>
  <si>
    <t>33*   - budovy rozhlasových a televizních zařízení (332)</t>
  </si>
  <si>
    <t>33*   - budovy zabezpečovací a spojovací služby /např. ústředny/ (333)</t>
  </si>
  <si>
    <t>33*   - ostatní budovy pro dopravu a spoje /prostory metra/ (339)</t>
  </si>
  <si>
    <t>34*   - autoservisy a budovy pro údržbu a opravy vozidel (340)</t>
  </si>
  <si>
    <t>34*   - budovy garáží osobních, nákladních a spec. vozidel, autobusů (341)</t>
  </si>
  <si>
    <t>34*   - lokomotivní a vozová depa, hangáry elektrické, motorové a parní (342)</t>
  </si>
  <si>
    <t>34*   - vozovny elektrických drah a trolejbusů (343)</t>
  </si>
  <si>
    <t>34*   - čerpací stanice PHM v budovách (345)</t>
  </si>
  <si>
    <t>34*   - ostatní budovy pro garážování a údržbu vozidel a pracovních... (349)</t>
  </si>
  <si>
    <t>35*   - skladiště potravin, pochutin a nápojů (350)</t>
  </si>
  <si>
    <t>35*   - budovy zemědělského výkupu (351)</t>
  </si>
  <si>
    <t>35*   - chladírenské a mrazírenské budovy (352)</t>
  </si>
  <si>
    <t>35*   - sklady průmyslového zboží, polotovarů a surovin (353)</t>
  </si>
  <si>
    <t>35*   - sklady dopravních organizací či firem a spojů (354)</t>
  </si>
  <si>
    <t>35*   - skladiště hořlavin a výbušnin (355)</t>
  </si>
  <si>
    <t>35*   - sila "nezemědělských produktů" (356)</t>
  </si>
  <si>
    <t>35*   - sklady smíšeného zboří, výrobků, surovin či polotovarů (357)</t>
  </si>
  <si>
    <t>35*   - ostatní budovy pro skladování (359)</t>
  </si>
  <si>
    <t>41*   - budovy pro skot včetně přípraven krmiv (410)</t>
  </si>
  <si>
    <t>41*   - drůbežárny včetně přípraven krmiv (411)</t>
  </si>
  <si>
    <t>41*   - vepříny včetně přípraven krmiv (412)</t>
  </si>
  <si>
    <t>41*   - ovčíny včetně přípraven krmiv (413)</t>
  </si>
  <si>
    <t>41*   - budovy pro ostatní užitková zvířata (414)</t>
  </si>
  <si>
    <t>41*   - pomocné budovy pro zemědělskou výrobu (415)</t>
  </si>
  <si>
    <t>41*   - budovy veterinářských a inseminačních stanic (416)</t>
  </si>
  <si>
    <t>41*   - budovy pro rostlinnou výrobu - skleníky, rychlírny zeleniny ap. (417)</t>
  </si>
  <si>
    <t>41*   - budovy pro úpravu a sušení zemědělských plodin (418)</t>
  </si>
  <si>
    <t>41*   - jiné budovy pro rostlinnou výrobu (419)</t>
  </si>
  <si>
    <t>43*   - budovy pro skladování zemědělských produktů /mimo píci, stelivo/ (430)</t>
  </si>
  <si>
    <t>43*   - sklady píce a steliva (431)</t>
  </si>
  <si>
    <t>43*   - sýpky (432)</t>
  </si>
  <si>
    <t>43*   - sklady mlýnských výrobků a krmiv (433)</t>
  </si>
  <si>
    <t>43*   - sklady hnojiv (434)</t>
  </si>
  <si>
    <t>43*   - jiné budovy skladů (439)</t>
  </si>
  <si>
    <t>51*   - čistírny odpadních vod, nádrže, vodojemy, studny (510)</t>
  </si>
  <si>
    <t>51*   - krytá nástupiště, rampy, kolejové a silniční váhy (511)</t>
  </si>
  <si>
    <t>51*   - čerpací a plnící stanice (CNG, LPG, H2) s výjimkou čerp. a plnicích stanic v budovách (512)</t>
  </si>
  <si>
    <t>51*   - hutní, strojírenské a ostatní pece, generátory, koksárenské (513)</t>
  </si>
  <si>
    <t>51*   - tovární kotle, vysoké komíny, pozemní objekty dolů, kouřové (514)</t>
  </si>
  <si>
    <t>51*   - věže, stožáry, oplocení, venkovní elektrické rozvody, pouliční lampy (515)</t>
  </si>
  <si>
    <t>51*   - mosty dopravní a pro průmyslové účely, ropovody a plynovody (516)</t>
  </si>
  <si>
    <t>51*   - kabelové a jiné kanály /i pod budovou/, kolektory (517)</t>
  </si>
  <si>
    <t>51*   - nafukovací haly (518)</t>
  </si>
  <si>
    <t>51*   - jiné objekty mimo budov /tunely, kanalizace, jiné liniové stavby ap./ (519)</t>
  </si>
  <si>
    <t>52*   - senážní věže a věžové seníky (520)</t>
  </si>
  <si>
    <t>52*   - ocelokolny (521)</t>
  </si>
  <si>
    <t>52*   - sila, senážní věže jako sýpky granulí a obilí (522)</t>
  </si>
  <si>
    <t>52*   - jiné objekty v zemědělství (529)</t>
  </si>
  <si>
    <t>53*   - budovy a objekty ve výstavbě (530)</t>
  </si>
  <si>
    <t>53*   - budovy a objekty v generální rekonstrukci (531)</t>
  </si>
  <si>
    <t>53*   - střechy a obvodové stěny (zateplení budov) a objektů (532)</t>
  </si>
  <si>
    <t>54*   - opuštěné budovy a objekty určené k demolici (540)</t>
  </si>
  <si>
    <t>54*   - vraky dopravních prostředků /opuštěné, odstavené/ (541 )</t>
  </si>
  <si>
    <t>55*   - maringotky (550)</t>
  </si>
  <si>
    <t>55*   - kůlny, dřevníky, stodoly, kurníky, chlévy ap. (551)</t>
  </si>
  <si>
    <t>55*   - samostatné strážnice, vrátnice, kanceláře ap. (552)</t>
  </si>
  <si>
    <t>55*   - úly a včelíny (553)</t>
  </si>
  <si>
    <t>55*   - provizorní dílny (554)</t>
  </si>
  <si>
    <t>55*   - zařízení staveniště - ubytovny, kanceláře, sklady, dílny apod. (555)</t>
  </si>
  <si>
    <t>55*   - provizorní šatny, převlékárny, umývárny, WC (556)</t>
  </si>
  <si>
    <t>55*   - provizorní chatky (557)</t>
  </si>
  <si>
    <t>55*   - ostatní provizoria (559)</t>
  </si>
  <si>
    <t>56*   - nákladní silniční vozidla včetně vleků, trajlerů, multikary (560)</t>
  </si>
  <si>
    <t>56*   - osobní a dodávková silniční vozidla,  (561)</t>
  </si>
  <si>
    <t>56*   - autobusy, trolejbusy, tramvaje, podzemní dráha, pojízd. prodejny (562)</t>
  </si>
  <si>
    <t>56*   - železniční doprava (563)</t>
  </si>
  <si>
    <t>56*   - vysokozdvižné vozíky (564)</t>
  </si>
  <si>
    <t>56*   - traktory včetně vleků (565)</t>
  </si>
  <si>
    <t>56*   - stavební stroje a prostředky, jeřáby (566)</t>
  </si>
  <si>
    <t>56*   - zemědělské a lesní stroje (567)</t>
  </si>
  <si>
    <t>56*   - pásová doprava a dopravníky, vzduchová doprava (568)</t>
  </si>
  <si>
    <t>56*   - jiné /letecká a lodní doprava, spec. přepravní a nakládací/ (569)</t>
  </si>
  <si>
    <t>57*   - osobních, nákladních automobilů, autobusů, traktorů a prac. (570)</t>
  </si>
  <si>
    <t>58*   - komunikace v obce, podniku (580)</t>
  </si>
  <si>
    <t>58*   - silnice, cesta mimo obec (581)</t>
  </si>
  <si>
    <t>58*   - dálnice, silnice dálničního typu (582)</t>
  </si>
  <si>
    <t>58*   - parkoviště a odstavné plochy (583)</t>
  </si>
  <si>
    <t>58*   - polní a lesní cesty (584)</t>
  </si>
  <si>
    <t>58*   - kolejový svršek, koleje, trolejové vedení, zabezpečovací zařízení (586)</t>
  </si>
  <si>
    <t>58*   - přejezdy chráněné a nechráněné (587)</t>
  </si>
  <si>
    <t>61*   - obilí na poli (610)</t>
  </si>
  <si>
    <t>61*   - stohy slámy a píce (611)</t>
  </si>
  <si>
    <t>61*   - slámy na poli a strniště (612)</t>
  </si>
  <si>
    <t>61*   - nesklizené pole, pokosené obilí na poli (613)</t>
  </si>
  <si>
    <t>61*   - jiné (619)</t>
  </si>
  <si>
    <t>62*   - les vysokokmenný - jehličnany (620)</t>
  </si>
  <si>
    <t>62*   - les vysokokmenný - listnáče (621)</t>
  </si>
  <si>
    <t>62*   - les vysokokmenný - smíšený (622)</t>
  </si>
  <si>
    <t>62*   - travní porost, školky, hravanka, jehličí, listí, rašelina (623)</t>
  </si>
  <si>
    <t>62*   - les vymládkový (pařezina, lesní porost nízký, kosodřevina) (624)</t>
  </si>
  <si>
    <t>62*   - lesní těžba (625)</t>
  </si>
  <si>
    <t>62*   - jiný lesní pozemek (626)</t>
  </si>
  <si>
    <t>62*   - jiný pozemek (627)</t>
  </si>
  <si>
    <t>63*   - volné skladovací plochy (630)</t>
  </si>
  <si>
    <t>63*   - meze, železniční náspy (631)</t>
  </si>
  <si>
    <t>63*   - sady, zahrady i osamělé stromy, skleníky, dvory, chov včel a drob (632)</t>
  </si>
  <si>
    <t>63*   - campingy, stany, camping. přívěsy (633)</t>
  </si>
  <si>
    <t>63*   - rekultivace /mimo lesní/ (634)</t>
  </si>
  <si>
    <t>63*   - řeky, potoky, rybníky, vodní nádrže, studny (635)</t>
  </si>
  <si>
    <t>63*   - zeměděl. neobdělávané plochy, louky (636)</t>
  </si>
  <si>
    <t>63*   - parky, osamocené stromy a keře (637)</t>
  </si>
  <si>
    <t>63*   - hřiště (638)</t>
  </si>
  <si>
    <t>64*   - skládky odpadu a odpadních produktů (640)</t>
  </si>
  <si>
    <t>64*   - odpadní kontejnery, popelnice a odpad. koše (641)</t>
  </si>
  <si>
    <t>64*   - skládky odpadu - nepovolené (642)</t>
  </si>
  <si>
    <t>99*   - ostatní a nezatříděné (990)</t>
  </si>
  <si>
    <t>99*   - člověk, zvíře /bez dalšího rozšíření/ (991)</t>
  </si>
  <si>
    <t>99*   - budovy a objekty ozbrojených složek (činnost ZPP ne) (992)</t>
  </si>
  <si>
    <t>Prostory</t>
  </si>
  <si>
    <t>Událost:</t>
  </si>
  <si>
    <t>ČINNOST 000 - 450</t>
  </si>
  <si>
    <t>ČINNOST 460-820</t>
  </si>
  <si>
    <t>Třída 0 - nezjištěno, nezatříděno</t>
  </si>
  <si>
    <t>Třída 1 - výroba, údržba</t>
  </si>
  <si>
    <t>Třída 2 - skladování, obchod /mimo třídy 3/</t>
  </si>
  <si>
    <t>Třída 3 - skladování, obchod a přeprava hořlavých kapalin, plynů a výbušnin</t>
  </si>
  <si>
    <t>Třída 4 - shromažďovací prostory</t>
  </si>
  <si>
    <t>Třída 5 - bydlení, kanceláře, služby, sodicální zařízení</t>
  </si>
  <si>
    <t>Třída 6 - ostatní prostory u budov</t>
  </si>
  <si>
    <t xml:space="preserve">    (0)  nezjištěno</t>
  </si>
  <si>
    <t xml:space="preserve">    (10)  výrobní prostor a samostatný pomocný provoz včetně</t>
  </si>
  <si>
    <t xml:space="preserve">    (11)  pomocný provoz ve stejném požárním úseku jako výrobní prostor</t>
  </si>
  <si>
    <t xml:space="preserve">    (12)  lakovny, technické sušárny, vypalovny</t>
  </si>
  <si>
    <t xml:space="preserve">    (13)  svářecí dílny</t>
  </si>
  <si>
    <t xml:space="preserve">    (14)  laboratoře a zkušebny /mimo školních/</t>
  </si>
  <si>
    <t xml:space="preserve">    (15)  prachové odlučovače, prostory vzduchotechnických zařízení</t>
  </si>
  <si>
    <t xml:space="preserve">    (16)  prostory ovládacích a řídících zařízení a počítačové sály</t>
  </si>
  <si>
    <t xml:space="preserve">    (17)  elektrické rozvodny, měnírny, trafostanice a vedení el. proudu</t>
  </si>
  <si>
    <t xml:space="preserve">    (18)  rozestavěný stavení objekt</t>
  </si>
  <si>
    <t xml:space="preserve">    (19)  jiné</t>
  </si>
  <si>
    <t xml:space="preserve">    (20)  sklady paliv /mimo kódu 65/</t>
  </si>
  <si>
    <t xml:space="preserve">    (21)  sklady materiálů, výrobků</t>
  </si>
  <si>
    <t xml:space="preserve">    (22)  zásobníky pevných a sypkých hmot</t>
  </si>
  <si>
    <t xml:space="preserve">    (23)  expedice, výdejna, balírna, překládací rampa</t>
  </si>
  <si>
    <t xml:space="preserve">    (24)  sklady a skládky odpadu</t>
  </si>
  <si>
    <t xml:space="preserve">    (25)  obchod - prodejní místnosti včetně příručních skladů</t>
  </si>
  <si>
    <t xml:space="preserve">    (26)  knihovny, archivy</t>
  </si>
  <si>
    <t xml:space="preserve">    (27)  šatny, úschovny</t>
  </si>
  <si>
    <t xml:space="preserve">    (29)  jiný prostor</t>
  </si>
  <si>
    <t xml:space="preserve">    (30)  skladování hořlavých kapalin</t>
  </si>
  <si>
    <t xml:space="preserve">    (31)  skladování výbušnin a trhavin</t>
  </si>
  <si>
    <t xml:space="preserve">    (32)  skladování technického plynu</t>
  </si>
  <si>
    <t xml:space="preserve">    (33)  čerpání, stáčení a plnění pohonných hmot (např. benzín, nafta, LPG, CNG)</t>
  </si>
  <si>
    <t xml:space="preserve">    (34)  zásobníky a nádrže pohonných hmot</t>
  </si>
  <si>
    <t xml:space="preserve">    (35)  plynojemy, ploynovody, podzemní zásobníky plynu</t>
  </si>
  <si>
    <t xml:space="preserve">    (36)  ropovody a produktovody</t>
  </si>
  <si>
    <t xml:space="preserve">    (37)  přeprava pohonných hmot</t>
  </si>
  <si>
    <t xml:space="preserve">    (38)  přeprava označená ve smyslu mezinárod. smluv ADR a RID</t>
  </si>
  <si>
    <t xml:space="preserve">    (39)  jiné</t>
  </si>
  <si>
    <t xml:space="preserve">    (40)  jeviště, zákulisí, převlékárny, projekční kabiny</t>
  </si>
  <si>
    <t xml:space="preserve">    (41)  hlediště kin a divadel, sportovní stadiony, tělocvičny, cirkusy</t>
  </si>
  <si>
    <t xml:space="preserve">    (42)  televizní, rozhlasová a filmová studia</t>
  </si>
  <si>
    <t xml:space="preserve">    (43)  učebny a posluchárny, třídy ve školách a školkách, přednáškové..</t>
  </si>
  <si>
    <t xml:space="preserve">    (44)  školní dílny, laboratoře, odborné kabinety</t>
  </si>
  <si>
    <t xml:space="preserve">    (45)  jídelny, kantiny, restaurace, bufety</t>
  </si>
  <si>
    <t xml:space="preserve">    (46)  výstavní síně, výstaviště, pavilony, muzea a galerie, církevní...</t>
  </si>
  <si>
    <t xml:space="preserve">    (47)  čekárny a nástupní prostory hromadných dopravních prostředků</t>
  </si>
  <si>
    <t xml:space="preserve">    (48)  taneční sály, veřejné místnosti, kavárny, bary, kluby ap.</t>
  </si>
  <si>
    <t xml:space="preserve">    (50)  kanceláře, vrátnice v budovách</t>
  </si>
  <si>
    <t xml:space="preserve">    (51)  lékařské služby</t>
  </si>
  <si>
    <t xml:space="preserve">    (52)  pošty, banky</t>
  </si>
  <si>
    <t xml:space="preserve">    (53)  obytné místnosti a ložnice bytového fondu, domovy pro...</t>
  </si>
  <si>
    <t xml:space="preserve">    (54)  obytné místnosti a ložnice - přechodné bydlení /hotely, motely/</t>
  </si>
  <si>
    <t xml:space="preserve">    (55)  jesle, lůžková část zdravot. zařízení a psychiatr. léčeben</t>
  </si>
  <si>
    <t xml:space="preserve">    (56)  kuchyně včetně spíží ap.</t>
  </si>
  <si>
    <t xml:space="preserve">    (57)  umývárny, koupelny, sauny, WC</t>
  </si>
  <si>
    <t xml:space="preserve">    (58)  altánky, boudy pro hlídače, maringotky, provizorní stánky</t>
  </si>
  <si>
    <t xml:space="preserve">    (59)  jiné</t>
  </si>
  <si>
    <t xml:space="preserve">    (60)  komínové těleso</t>
  </si>
  <si>
    <t xml:space="preserve">    (61)  garáže včetně zděných přístaveb a objektů u obyt. budov</t>
  </si>
  <si>
    <t xml:space="preserve">    (62)  kotelny, výměníky</t>
  </si>
  <si>
    <t xml:space="preserve">    (63)  prádelny, sušárny, mandlovny, kočárkárny</t>
  </si>
  <si>
    <t xml:space="preserve">    (64)  půdy, střechy, obvodové zdi /zateplení/</t>
  </si>
  <si>
    <t xml:space="preserve">    (65)  sklepy /včetně sklepů pro palivo/</t>
  </si>
  <si>
    <t xml:space="preserve">    (66)  chodby, schodiště, výtahy, komunikační prostory, zvonkové panely</t>
  </si>
  <si>
    <t xml:space="preserve">    (67)  instalační šachty, kanály a technická podlaží</t>
  </si>
  <si>
    <t xml:space="preserve">    (68)  kůlny, dřevníky, udírny, dílny</t>
  </si>
  <si>
    <t xml:space="preserve">    (69)  jiné /vnější zařízení a konstrukce spojené s budovou/</t>
  </si>
  <si>
    <t>St.Poplachu</t>
  </si>
  <si>
    <t>ZOZ</t>
  </si>
  <si>
    <t>DÍLČÍ   ZPRÁVA O ZÁSAHU</t>
  </si>
  <si>
    <t>Co se stalo: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</si>
</sst>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##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9.6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u val="single"/>
      <sz val="10"/>
      <name val="Times New Roman"/>
      <family val="1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5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u val="single"/>
      <sz val="8"/>
      <name val="Calibri"/>
      <family val="2"/>
    </font>
    <font>
      <sz val="5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5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hair">
        <color indexed="22"/>
      </right>
      <top/>
      <bottom style="medium"/>
    </border>
    <border>
      <left style="hair">
        <color indexed="22"/>
      </left>
      <right style="hair">
        <color indexed="22"/>
      </right>
      <top/>
      <bottom style="medium"/>
    </border>
    <border>
      <left style="hair">
        <color indexed="22"/>
      </left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 vertical="center" readingOrder="1"/>
      <protection/>
    </xf>
    <xf numFmtId="0" fontId="2" fillId="34" borderId="0" xfId="0" applyFont="1" applyFill="1" applyAlignment="1" applyProtection="1">
      <alignment vertical="center" readingOrder="1"/>
      <protection/>
    </xf>
    <xf numFmtId="49" fontId="2" fillId="34" borderId="0" xfId="0" applyNumberFormat="1" applyFont="1" applyFill="1" applyAlignment="1" applyProtection="1">
      <alignment horizontal="left" vertical="center" readingOrder="1"/>
      <protection/>
    </xf>
    <xf numFmtId="0" fontId="6" fillId="34" borderId="0" xfId="0" applyFont="1" applyFill="1" applyAlignment="1" applyProtection="1">
      <alignment vertical="center" readingOrder="1"/>
      <protection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 applyProtection="1">
      <alignment vertical="center" wrapText="1"/>
      <protection locked="0"/>
    </xf>
    <xf numFmtId="0" fontId="10" fillId="35" borderId="11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2" fillId="34" borderId="12" xfId="0" applyFont="1" applyFill="1" applyBorder="1" applyAlignment="1" applyProtection="1">
      <alignment vertical="center" readingOrder="1"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Alignment="1">
      <alignment/>
    </xf>
    <xf numFmtId="0" fontId="21" fillId="34" borderId="0" xfId="0" applyFont="1" applyFill="1" applyAlignment="1">
      <alignment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9" fontId="17" fillId="33" borderId="0" xfId="0" applyNumberFormat="1" applyFont="1" applyFill="1" applyBorder="1" applyAlignment="1">
      <alignment horizontal="left" vertical="center" readingOrder="1"/>
    </xf>
    <xf numFmtId="49" fontId="17" fillId="33" borderId="0" xfId="0" applyNumberFormat="1" applyFont="1" applyFill="1" applyBorder="1" applyAlignment="1">
      <alignment vertical="center" readingOrder="1"/>
    </xf>
    <xf numFmtId="0" fontId="18" fillId="33" borderId="0" xfId="0" applyFont="1" applyFill="1" applyBorder="1" applyAlignment="1">
      <alignment vertical="center" readingOrder="1"/>
    </xf>
    <xf numFmtId="0" fontId="18" fillId="34" borderId="0" xfId="0" applyFont="1" applyFill="1" applyBorder="1" applyAlignment="1">
      <alignment vertical="center" readingOrder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 applyProtection="1">
      <alignment vertical="center" readingOrder="1"/>
      <protection/>
    </xf>
    <xf numFmtId="49" fontId="17" fillId="34" borderId="0" xfId="0" applyNumberFormat="1" applyFont="1" applyFill="1" applyBorder="1" applyAlignment="1" applyProtection="1">
      <alignment horizontal="left" vertical="center" readingOrder="1"/>
      <protection/>
    </xf>
    <xf numFmtId="49" fontId="3" fillId="34" borderId="0" xfId="0" applyNumberFormat="1" applyFont="1" applyFill="1" applyAlignment="1" applyProtection="1">
      <alignment vertical="center" readingOrder="1"/>
      <protection/>
    </xf>
    <xf numFmtId="0" fontId="3" fillId="34" borderId="0" xfId="0" applyFont="1" applyFill="1" applyAlignment="1" applyProtection="1">
      <alignment vertical="center" readingOrder="1"/>
      <protection/>
    </xf>
    <xf numFmtId="164" fontId="10" fillId="35" borderId="23" xfId="0" applyNumberFormat="1" applyFont="1" applyFill="1" applyBorder="1" applyAlignment="1" applyProtection="1">
      <alignment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 readingOrder="1"/>
      <protection hidden="1"/>
    </xf>
    <xf numFmtId="0" fontId="5" fillId="35" borderId="10" xfId="0" applyFont="1" applyFill="1" applyBorder="1" applyAlignment="1" applyProtection="1">
      <alignment horizontal="center" vertical="center" readingOrder="1"/>
      <protection hidden="1"/>
    </xf>
    <xf numFmtId="49" fontId="5" fillId="35" borderId="22" xfId="0" applyNumberFormat="1" applyFont="1" applyFill="1" applyBorder="1" applyAlignment="1" applyProtection="1">
      <alignment horizontal="left" vertical="center" readingOrder="1"/>
      <protection hidden="1"/>
    </xf>
    <xf numFmtId="0" fontId="10" fillId="34" borderId="10" xfId="0" applyFont="1" applyFill="1" applyBorder="1" applyAlignment="1" applyProtection="1">
      <alignment horizontal="center" vertical="center" readingOrder="1"/>
      <protection hidden="1" locked="0"/>
    </xf>
    <xf numFmtId="49" fontId="5" fillId="35" borderId="10" xfId="0" applyNumberFormat="1" applyFont="1" applyFill="1" applyBorder="1" applyAlignment="1" applyProtection="1">
      <alignment horizontal="left" vertical="center" readingOrder="1"/>
      <protection hidden="1"/>
    </xf>
    <xf numFmtId="0" fontId="5" fillId="35" borderId="17" xfId="0" applyFont="1" applyFill="1" applyBorder="1" applyAlignment="1" applyProtection="1">
      <alignment horizontal="left" vertical="center" readingOrder="1"/>
      <protection hidden="1"/>
    </xf>
    <xf numFmtId="0" fontId="10" fillId="34" borderId="10" xfId="0" applyFont="1" applyFill="1" applyBorder="1" applyAlignment="1" applyProtection="1">
      <alignment horizontal="center" vertical="center" readingOrder="1"/>
      <protection hidden="1"/>
    </xf>
    <xf numFmtId="49" fontId="9" fillId="35" borderId="17" xfId="0" applyNumberFormat="1" applyFont="1" applyFill="1" applyBorder="1" applyAlignment="1" applyProtection="1">
      <alignment vertical="center" readingOrder="1"/>
      <protection hidden="1"/>
    </xf>
    <xf numFmtId="1" fontId="10" fillId="34" borderId="10" xfId="0" applyNumberFormat="1" applyFont="1" applyFill="1" applyBorder="1" applyAlignment="1" applyProtection="1">
      <alignment horizontal="center" vertical="center" readingOrder="1"/>
      <protection hidden="1" locked="0"/>
    </xf>
    <xf numFmtId="49" fontId="5" fillId="35" borderId="17" xfId="0" applyNumberFormat="1" applyFont="1" applyFill="1" applyBorder="1" applyAlignment="1" applyProtection="1">
      <alignment vertical="center" readingOrder="1"/>
      <protection hidden="1"/>
    </xf>
    <xf numFmtId="0" fontId="10" fillId="34" borderId="19" xfId="0" applyFont="1" applyFill="1" applyBorder="1" applyAlignment="1" applyProtection="1">
      <alignment horizontal="center" vertical="center" readingOrder="1"/>
      <protection hidden="1" locked="0"/>
    </xf>
    <xf numFmtId="0" fontId="17" fillId="34" borderId="19" xfId="0" applyFont="1" applyFill="1" applyBorder="1" applyAlignment="1" applyProtection="1">
      <alignment horizontal="center" vertical="center" readingOrder="1"/>
      <protection hidden="1" locked="0"/>
    </xf>
    <xf numFmtId="49" fontId="5" fillId="35" borderId="24" xfId="0" applyNumberFormat="1" applyFont="1" applyFill="1" applyBorder="1" applyAlignment="1" applyProtection="1">
      <alignment vertical="center" readingOrder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vertical="center" readingOrder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2" fillId="34" borderId="0" xfId="0" applyFont="1" applyFill="1" applyAlignment="1" applyProtection="1">
      <alignment vertical="center" readingOrder="1"/>
      <protection locked="0"/>
    </xf>
    <xf numFmtId="0" fontId="22" fillId="7" borderId="0" xfId="0" applyFont="1" applyFill="1" applyAlignment="1" applyProtection="1">
      <alignment vertical="center" readingOrder="1"/>
      <protection locked="0"/>
    </xf>
    <xf numFmtId="0" fontId="23" fillId="34" borderId="0" xfId="0" applyFont="1" applyFill="1" applyAlignment="1" applyProtection="1">
      <alignment horizontal="center" vertical="center" readingOrder="1"/>
      <protection locked="0"/>
    </xf>
    <xf numFmtId="0" fontId="23" fillId="34" borderId="0" xfId="0" applyFont="1" applyFill="1" applyAlignment="1" applyProtection="1">
      <alignment vertical="center" readingOrder="1"/>
      <protection locked="0"/>
    </xf>
    <xf numFmtId="0" fontId="24" fillId="34" borderId="0" xfId="0" applyFont="1" applyFill="1" applyAlignment="1" applyProtection="1">
      <alignment vertical="center" readingOrder="1"/>
      <protection locked="0"/>
    </xf>
    <xf numFmtId="0" fontId="2" fillId="34" borderId="0" xfId="0" applyFont="1" applyFill="1" applyAlignment="1" applyProtection="1">
      <alignment vertical="center" readingOrder="1"/>
      <protection locked="0"/>
    </xf>
    <xf numFmtId="0" fontId="22" fillId="35" borderId="10" xfId="0" applyFont="1" applyFill="1" applyBorder="1" applyAlignment="1" applyProtection="1">
      <alignment vertical="center" readingOrder="1"/>
      <protection locked="0"/>
    </xf>
    <xf numFmtId="0" fontId="25" fillId="34" borderId="0" xfId="0" applyFont="1" applyFill="1" applyAlignment="1" applyProtection="1">
      <alignment vertical="center" readingOrder="1"/>
      <protection locked="0"/>
    </xf>
    <xf numFmtId="0" fontId="26" fillId="34" borderId="0" xfId="0" applyFont="1" applyFill="1" applyAlignment="1" applyProtection="1">
      <alignment vertical="center" readingOrder="1"/>
      <protection locked="0"/>
    </xf>
    <xf numFmtId="0" fontId="16" fillId="34" borderId="0" xfId="0" applyFont="1" applyFill="1" applyAlignment="1" applyProtection="1">
      <alignment vertical="center" readingOrder="1"/>
      <protection locked="0"/>
    </xf>
    <xf numFmtId="49" fontId="24" fillId="35" borderId="22" xfId="0" applyNumberFormat="1" applyFont="1" applyFill="1" applyBorder="1" applyAlignment="1" applyProtection="1">
      <alignment horizontal="left" vertical="center" readingOrder="1"/>
      <protection locked="0"/>
    </xf>
    <xf numFmtId="0" fontId="23" fillId="34" borderId="10" xfId="0" applyFont="1" applyFill="1" applyBorder="1" applyAlignment="1" applyProtection="1">
      <alignment horizontal="center" vertical="center" readingOrder="1"/>
      <protection locked="0"/>
    </xf>
    <xf numFmtId="0" fontId="23" fillId="34" borderId="10" xfId="0" applyFont="1" applyFill="1" applyBorder="1" applyAlignment="1" applyProtection="1">
      <alignment vertical="center" readingOrder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3" fillId="36" borderId="10" xfId="0" applyFont="1" applyFill="1" applyBorder="1" applyAlignment="1" applyProtection="1">
      <alignment horizontal="center" vertical="center" readingOrder="1"/>
      <protection locked="0"/>
    </xf>
    <xf numFmtId="0" fontId="24" fillId="7" borderId="0" xfId="0" applyFont="1" applyFill="1" applyAlignment="1" applyProtection="1">
      <alignment vertical="center" readingOrder="1"/>
      <protection locked="0"/>
    </xf>
    <xf numFmtId="0" fontId="3" fillId="34" borderId="0" xfId="0" applyFont="1" applyFill="1" applyAlignment="1" applyProtection="1">
      <alignment vertical="center" readingOrder="1"/>
      <protection locked="0"/>
    </xf>
    <xf numFmtId="0" fontId="3" fillId="7" borderId="0" xfId="0" applyFont="1" applyFill="1" applyAlignment="1" applyProtection="1">
      <alignment vertical="center" readingOrder="1"/>
      <protection locked="0"/>
    </xf>
    <xf numFmtId="0" fontId="3" fillId="34" borderId="0" xfId="0" applyFont="1" applyFill="1" applyAlignment="1" applyProtection="1">
      <alignment horizontal="center" vertical="center" readingOrder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62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/>
      <protection locked="0"/>
    </xf>
    <xf numFmtId="0" fontId="21" fillId="3" borderId="0" xfId="0" applyFont="1" applyFill="1" applyBorder="1" applyAlignment="1" applyProtection="1">
      <alignment horizontal="right"/>
      <protection locked="0"/>
    </xf>
    <xf numFmtId="0" fontId="21" fillId="34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 applyProtection="1">
      <alignment/>
      <protection locked="0"/>
    </xf>
    <xf numFmtId="0" fontId="62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63" fillId="34" borderId="0" xfId="0" applyFont="1" applyFill="1" applyBorder="1" applyAlignment="1" applyProtection="1">
      <alignment horizontal="left" vertical="top" wrapText="1"/>
      <protection locked="0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23" fillId="35" borderId="10" xfId="0" applyFont="1" applyFill="1" applyBorder="1" applyAlignment="1" applyProtection="1">
      <alignment horizontal="center" vertical="center" readingOrder="1"/>
      <protection locked="0"/>
    </xf>
    <xf numFmtId="0" fontId="4" fillId="35" borderId="22" xfId="0" applyFont="1" applyFill="1" applyBorder="1" applyAlignment="1" applyProtection="1">
      <alignment horizontal="center" vertical="center" readingOrder="1"/>
      <protection hidden="1"/>
    </xf>
    <xf numFmtId="0" fontId="4" fillId="35" borderId="10" xfId="0" applyFont="1" applyFill="1" applyBorder="1" applyAlignment="1" applyProtection="1">
      <alignment horizontal="center" vertical="center" readingOrder="1"/>
      <protection hidden="1"/>
    </xf>
    <xf numFmtId="0" fontId="4" fillId="35" borderId="19" xfId="0" applyFont="1" applyFill="1" applyBorder="1" applyAlignment="1" applyProtection="1">
      <alignment horizontal="center" vertical="center" readingOrder="1"/>
      <protection hidden="1"/>
    </xf>
    <xf numFmtId="0" fontId="5" fillId="35" borderId="10" xfId="0" applyFont="1" applyFill="1" applyBorder="1" applyAlignment="1" applyProtection="1">
      <alignment horizontal="left" vertical="center" readingOrder="1"/>
      <protection hidden="1"/>
    </xf>
    <xf numFmtId="0" fontId="17" fillId="34" borderId="10" xfId="0" applyNumberFormat="1" applyFont="1" applyFill="1" applyBorder="1" applyAlignment="1" applyProtection="1">
      <alignment horizontal="center" vertical="center" readingOrder="1"/>
      <protection locked="0"/>
    </xf>
    <xf numFmtId="0" fontId="17" fillId="34" borderId="10" xfId="0" applyNumberFormat="1" applyFont="1" applyFill="1" applyBorder="1" applyAlignment="1" applyProtection="1">
      <alignment horizontal="center" vertical="center" readingOrder="1"/>
      <protection hidden="1" locked="0"/>
    </xf>
    <xf numFmtId="0" fontId="17" fillId="34" borderId="10" xfId="0" applyFont="1" applyFill="1" applyBorder="1" applyAlignment="1" applyProtection="1">
      <alignment horizontal="center" vertical="center" readingOrder="1"/>
      <protection hidden="1" locked="0"/>
    </xf>
    <xf numFmtId="0" fontId="18" fillId="36" borderId="25" xfId="0" applyFont="1" applyFill="1" applyBorder="1" applyAlignment="1" applyProtection="1">
      <alignment horizontal="center" vertical="center" readingOrder="1"/>
      <protection/>
    </xf>
    <xf numFmtId="0" fontId="18" fillId="36" borderId="26" xfId="0" applyFont="1" applyFill="1" applyBorder="1" applyAlignment="1" applyProtection="1">
      <alignment horizontal="center" vertical="center" readingOrder="1"/>
      <protection/>
    </xf>
    <xf numFmtId="0" fontId="18" fillId="36" borderId="27" xfId="0" applyFont="1" applyFill="1" applyBorder="1" applyAlignment="1" applyProtection="1">
      <alignment horizontal="center" vertical="center" readingOrder="1"/>
      <protection/>
    </xf>
    <xf numFmtId="49" fontId="17" fillId="34" borderId="0" xfId="0" applyNumberFormat="1" applyFont="1" applyFill="1" applyBorder="1" applyAlignment="1" applyProtection="1">
      <alignment horizontal="left" vertical="center" readingOrder="1"/>
      <protection/>
    </xf>
    <xf numFmtId="49" fontId="17" fillId="34" borderId="0" xfId="0" applyNumberFormat="1" applyFont="1" applyFill="1" applyBorder="1" applyAlignment="1" applyProtection="1">
      <alignment horizontal="right" vertical="center" readingOrder="1"/>
      <protection/>
    </xf>
    <xf numFmtId="49" fontId="4" fillId="35" borderId="11" xfId="0" applyNumberFormat="1" applyFont="1" applyFill="1" applyBorder="1" applyAlignment="1" applyProtection="1">
      <alignment horizontal="left" vertical="center" readingOrder="1"/>
      <protection hidden="1"/>
    </xf>
    <xf numFmtId="49" fontId="5" fillId="35" borderId="10" xfId="0" applyNumberFormat="1" applyFont="1" applyFill="1" applyBorder="1" applyAlignment="1" applyProtection="1">
      <alignment horizontal="left" vertical="center" readingOrder="1"/>
      <protection hidden="1"/>
    </xf>
    <xf numFmtId="0" fontId="17" fillId="34" borderId="19" xfId="0" applyFont="1" applyFill="1" applyBorder="1" applyAlignment="1" applyProtection="1">
      <alignment horizontal="center" vertical="center" readingOrder="1"/>
      <protection hidden="1" locked="0"/>
    </xf>
    <xf numFmtId="0" fontId="5" fillId="35" borderId="28" xfId="0" applyFont="1" applyFill="1" applyBorder="1" applyAlignment="1" applyProtection="1">
      <alignment horizontal="left" vertical="center" readingOrder="1"/>
      <protection hidden="1"/>
    </xf>
    <xf numFmtId="0" fontId="5" fillId="35" borderId="29" xfId="0" applyFont="1" applyFill="1" applyBorder="1" applyAlignment="1" applyProtection="1">
      <alignment horizontal="left" vertical="center" readingOrder="1"/>
      <protection hidden="1"/>
    </xf>
    <xf numFmtId="0" fontId="5" fillId="35" borderId="22" xfId="0" applyFont="1" applyFill="1" applyBorder="1" applyAlignment="1" applyProtection="1">
      <alignment horizontal="left" vertical="center" readingOrder="1"/>
      <protection hidden="1"/>
    </xf>
    <xf numFmtId="0" fontId="5" fillId="34" borderId="30" xfId="0" applyFont="1" applyFill="1" applyBorder="1" applyAlignment="1" applyProtection="1">
      <alignment horizontal="left" vertical="center" wrapText="1"/>
      <protection hidden="1" locked="0"/>
    </xf>
    <xf numFmtId="0" fontId="5" fillId="34" borderId="0" xfId="0" applyFont="1" applyFill="1" applyBorder="1" applyAlignment="1" applyProtection="1">
      <alignment horizontal="left" vertical="center" wrapText="1"/>
      <protection hidden="1" locked="0"/>
    </xf>
    <xf numFmtId="0" fontId="5" fillId="34" borderId="31" xfId="0" applyFont="1" applyFill="1" applyBorder="1" applyAlignment="1" applyProtection="1">
      <alignment horizontal="left" vertical="center" wrapText="1"/>
      <protection hidden="1" locked="0"/>
    </xf>
    <xf numFmtId="0" fontId="3" fillId="34" borderId="30" xfId="0" applyFont="1" applyFill="1" applyBorder="1" applyAlignment="1" applyProtection="1">
      <alignment horizontal="center" vertical="center" wrapText="1"/>
      <protection hidden="1" locked="0"/>
    </xf>
    <xf numFmtId="0" fontId="3" fillId="34" borderId="0" xfId="0" applyFont="1" applyFill="1" applyBorder="1" applyAlignment="1" applyProtection="1">
      <alignment horizontal="center" vertical="center" wrapText="1"/>
      <protection hidden="1" locked="0"/>
    </xf>
    <xf numFmtId="0" fontId="3" fillId="34" borderId="31" xfId="0" applyFont="1" applyFill="1" applyBorder="1" applyAlignment="1" applyProtection="1">
      <alignment horizontal="center" vertical="center" wrapText="1"/>
      <protection hidden="1" locked="0"/>
    </xf>
    <xf numFmtId="0" fontId="3" fillId="34" borderId="32" xfId="0" applyFont="1" applyFill="1" applyBorder="1" applyAlignment="1" applyProtection="1">
      <alignment horizontal="center" vertical="center" wrapText="1"/>
      <protection hidden="1" locked="0"/>
    </xf>
    <xf numFmtId="0" fontId="3" fillId="34" borderId="33" xfId="0" applyFont="1" applyFill="1" applyBorder="1" applyAlignment="1" applyProtection="1">
      <alignment horizontal="center" vertical="center" wrapText="1"/>
      <protection hidden="1" locked="0"/>
    </xf>
    <xf numFmtId="0" fontId="3" fillId="34" borderId="34" xfId="0" applyFont="1" applyFill="1" applyBorder="1" applyAlignment="1" applyProtection="1">
      <alignment horizontal="center" vertical="center" wrapText="1"/>
      <protection hidden="1" locked="0"/>
    </xf>
    <xf numFmtId="0" fontId="5" fillId="35" borderId="35" xfId="0" applyFont="1" applyFill="1" applyBorder="1" applyAlignment="1" applyProtection="1">
      <alignment horizontal="center" vertical="center" readingOrder="1"/>
      <protection hidden="1"/>
    </xf>
    <xf numFmtId="0" fontId="5" fillId="35" borderId="36" xfId="0" applyFont="1" applyFill="1" applyBorder="1" applyAlignment="1" applyProtection="1">
      <alignment horizontal="center" vertical="center" readingOrder="1"/>
      <protection hidden="1"/>
    </xf>
    <xf numFmtId="0" fontId="4" fillId="35" borderId="32" xfId="0" applyFont="1" applyFill="1" applyBorder="1" applyAlignment="1" applyProtection="1">
      <alignment horizontal="center" vertical="center" readingOrder="1"/>
      <protection hidden="1"/>
    </xf>
    <xf numFmtId="0" fontId="4" fillId="35" borderId="33" xfId="0" applyFont="1" applyFill="1" applyBorder="1" applyAlignment="1" applyProtection="1">
      <alignment horizontal="center" vertical="center" readingOrder="1"/>
      <protection hidden="1"/>
    </xf>
    <xf numFmtId="0" fontId="4" fillId="35" borderId="15" xfId="0" applyFont="1" applyFill="1" applyBorder="1" applyAlignment="1" applyProtection="1">
      <alignment horizontal="left" vertical="center" readingOrder="1"/>
      <protection hidden="1"/>
    </xf>
    <xf numFmtId="0" fontId="5" fillId="35" borderId="15" xfId="0" applyFont="1" applyFill="1" applyBorder="1" applyAlignment="1" applyProtection="1">
      <alignment horizontal="left" vertical="center" readingOrder="1"/>
      <protection hidden="1"/>
    </xf>
    <xf numFmtId="0" fontId="5" fillId="35" borderId="37" xfId="0" applyFont="1" applyFill="1" applyBorder="1" applyAlignment="1" applyProtection="1">
      <alignment horizontal="left" vertical="center" readingOrder="1"/>
      <protection hidden="1"/>
    </xf>
    <xf numFmtId="0" fontId="3" fillId="37" borderId="17" xfId="0" applyFont="1" applyFill="1" applyBorder="1" applyAlignment="1" applyProtection="1">
      <alignment horizontal="center" vertical="center" readingOrder="1"/>
      <protection hidden="1" locked="0"/>
    </xf>
    <xf numFmtId="0" fontId="3" fillId="37" borderId="10" xfId="0" applyFont="1" applyFill="1" applyBorder="1" applyAlignment="1" applyProtection="1">
      <alignment horizontal="center" vertical="center" readingOrder="1"/>
      <protection hidden="1" locked="0"/>
    </xf>
    <xf numFmtId="0" fontId="3" fillId="37" borderId="19" xfId="0" applyFont="1" applyFill="1" applyBorder="1" applyAlignment="1" applyProtection="1">
      <alignment horizontal="center" vertical="center" readingOrder="1"/>
      <protection hidden="1" locked="0"/>
    </xf>
    <xf numFmtId="0" fontId="17" fillId="37" borderId="38" xfId="0" applyFont="1" applyFill="1" applyBorder="1" applyAlignment="1" applyProtection="1">
      <alignment horizontal="center" vertical="center" readingOrder="1"/>
      <protection hidden="1" locked="0"/>
    </xf>
    <xf numFmtId="0" fontId="17" fillId="37" borderId="39" xfId="0" applyFont="1" applyFill="1" applyBorder="1" applyAlignment="1" applyProtection="1">
      <alignment horizontal="center" vertical="center" readingOrder="1"/>
      <protection hidden="1" locked="0"/>
    </xf>
    <xf numFmtId="165" fontId="17" fillId="34" borderId="40" xfId="0" applyNumberFormat="1" applyFont="1" applyFill="1" applyBorder="1" applyAlignment="1" applyProtection="1">
      <alignment horizontal="center" vertical="center" readingOrder="1"/>
      <protection hidden="1" locked="0"/>
    </xf>
    <xf numFmtId="165" fontId="17" fillId="34" borderId="41" xfId="0" applyNumberFormat="1" applyFont="1" applyFill="1" applyBorder="1" applyAlignment="1" applyProtection="1">
      <alignment horizontal="center" vertical="center" readingOrder="1"/>
      <protection hidden="1" locked="0"/>
    </xf>
    <xf numFmtId="49" fontId="17" fillId="34" borderId="41" xfId="0" applyNumberFormat="1" applyFont="1" applyFill="1" applyBorder="1" applyAlignment="1" applyProtection="1">
      <alignment horizontal="center" vertical="center" readingOrder="1"/>
      <protection hidden="1" locked="0"/>
    </xf>
    <xf numFmtId="49" fontId="17" fillId="34" borderId="42" xfId="0" applyNumberFormat="1" applyFont="1" applyFill="1" applyBorder="1" applyAlignment="1" applyProtection="1">
      <alignment horizontal="center" vertical="center" readingOrder="1"/>
      <protection hidden="1" locked="0"/>
    </xf>
    <xf numFmtId="49" fontId="4" fillId="35" borderId="10" xfId="0" applyNumberFormat="1" applyFont="1" applyFill="1" applyBorder="1" applyAlignment="1" applyProtection="1">
      <alignment horizontal="left" vertical="center" readingOrder="1"/>
      <protection hidden="1"/>
    </xf>
    <xf numFmtId="3" fontId="17" fillId="34" borderId="10" xfId="0" applyNumberFormat="1" applyFont="1" applyFill="1" applyBorder="1" applyAlignment="1" applyProtection="1">
      <alignment horizontal="center" vertical="center" readingOrder="1"/>
      <protection hidden="1" locked="0"/>
    </xf>
    <xf numFmtId="49" fontId="4" fillId="35" borderId="17" xfId="0" applyNumberFormat="1" applyFont="1" applyFill="1" applyBorder="1" applyAlignment="1" applyProtection="1">
      <alignment vertical="center" readingOrder="1"/>
      <protection hidden="1"/>
    </xf>
    <xf numFmtId="49" fontId="4" fillId="35" borderId="10" xfId="0" applyNumberFormat="1" applyFont="1" applyFill="1" applyBorder="1" applyAlignment="1" applyProtection="1">
      <alignment vertical="center" readingOrder="1"/>
      <protection hidden="1"/>
    </xf>
    <xf numFmtId="0" fontId="4" fillId="35" borderId="10" xfId="0" applyFont="1" applyFill="1" applyBorder="1" applyAlignment="1" applyProtection="1">
      <alignment horizontal="left" vertical="center" readingOrder="1"/>
      <protection hidden="1"/>
    </xf>
    <xf numFmtId="0" fontId="5" fillId="35" borderId="10" xfId="0" applyFont="1" applyFill="1" applyBorder="1" applyAlignment="1" applyProtection="1">
      <alignment horizontal="center" vertical="center" readingOrder="1"/>
      <protection hidden="1"/>
    </xf>
    <xf numFmtId="0" fontId="5" fillId="35" borderId="19" xfId="0" applyFont="1" applyFill="1" applyBorder="1" applyAlignment="1" applyProtection="1">
      <alignment horizontal="center" vertical="center" readingOrder="1"/>
      <protection hidden="1"/>
    </xf>
    <xf numFmtId="49" fontId="9" fillId="35" borderId="10" xfId="0" applyNumberFormat="1" applyFont="1" applyFill="1" applyBorder="1" applyAlignment="1" applyProtection="1">
      <alignment horizontal="left" vertical="center" readingOrder="1"/>
      <protection hidden="1"/>
    </xf>
    <xf numFmtId="0" fontId="4" fillId="35" borderId="43" xfId="0" applyFont="1" applyFill="1" applyBorder="1" applyAlignment="1" applyProtection="1">
      <alignment horizontal="center" vertical="center" readingOrder="1"/>
      <protection hidden="1"/>
    </xf>
    <xf numFmtId="0" fontId="4" fillId="35" borderId="44" xfId="0" applyFont="1" applyFill="1" applyBorder="1" applyAlignment="1" applyProtection="1">
      <alignment horizontal="center" vertical="center" readingOrder="1"/>
      <protection hidden="1"/>
    </xf>
    <xf numFmtId="0" fontId="4" fillId="35" borderId="19" xfId="0" applyFont="1" applyFill="1" applyBorder="1" applyAlignment="1" applyProtection="1">
      <alignment horizontal="left" vertical="center" readingOrder="1"/>
      <protection hidden="1"/>
    </xf>
    <xf numFmtId="0" fontId="3" fillId="37" borderId="10" xfId="0" applyFont="1" applyFill="1" applyBorder="1" applyAlignment="1" applyProtection="1">
      <alignment horizontal="center" vertical="center" wrapText="1"/>
      <protection hidden="1" locked="0"/>
    </xf>
    <xf numFmtId="0" fontId="3" fillId="37" borderId="19" xfId="0" applyFont="1" applyFill="1" applyBorder="1" applyAlignment="1" applyProtection="1">
      <alignment horizontal="center" vertical="center" wrapText="1"/>
      <protection hidden="1" locked="0"/>
    </xf>
    <xf numFmtId="49" fontId="9" fillId="35" borderId="10" xfId="0" applyNumberFormat="1" applyFont="1" applyFill="1" applyBorder="1" applyAlignment="1" applyProtection="1">
      <alignment vertical="center" readingOrder="1"/>
      <protection hidden="1"/>
    </xf>
    <xf numFmtId="0" fontId="4" fillId="35" borderId="17" xfId="0" applyFont="1" applyFill="1" applyBorder="1" applyAlignment="1" applyProtection="1">
      <alignment horizontal="left" vertical="center" readingOrder="1"/>
      <protection hidden="1"/>
    </xf>
    <xf numFmtId="0" fontId="17" fillId="34" borderId="19" xfId="0" applyNumberFormat="1" applyFont="1" applyFill="1" applyBorder="1" applyAlignment="1" applyProtection="1">
      <alignment horizontal="center" vertical="center" readingOrder="1"/>
      <protection hidden="1" locked="0"/>
    </xf>
    <xf numFmtId="0" fontId="6" fillId="34" borderId="45" xfId="0" applyFont="1" applyFill="1" applyBorder="1" applyAlignment="1" applyProtection="1">
      <alignment horizontal="left" vertical="center" indent="2" readingOrder="1"/>
      <protection hidden="1" locked="0"/>
    </xf>
    <xf numFmtId="0" fontId="6" fillId="34" borderId="46" xfId="0" applyFont="1" applyFill="1" applyBorder="1" applyAlignment="1" applyProtection="1">
      <alignment horizontal="left" vertical="center" indent="2" readingOrder="1"/>
      <protection hidden="1" locked="0"/>
    </xf>
    <xf numFmtId="0" fontId="6" fillId="34" borderId="47" xfId="0" applyFont="1" applyFill="1" applyBorder="1" applyAlignment="1" applyProtection="1">
      <alignment horizontal="left" vertical="center" indent="2" readingOrder="1"/>
      <protection hidden="1" locked="0"/>
    </xf>
    <xf numFmtId="0" fontId="6" fillId="34" borderId="48" xfId="0" applyFont="1" applyFill="1" applyBorder="1" applyAlignment="1" applyProtection="1">
      <alignment horizontal="left" vertical="center" indent="2" readingOrder="1"/>
      <protection hidden="1" locked="0"/>
    </xf>
    <xf numFmtId="0" fontId="6" fillId="34" borderId="49" xfId="0" applyFont="1" applyFill="1" applyBorder="1" applyAlignment="1" applyProtection="1">
      <alignment horizontal="left" vertical="center" indent="2" readingOrder="1"/>
      <protection hidden="1" locked="0"/>
    </xf>
    <xf numFmtId="0" fontId="6" fillId="34" borderId="50" xfId="0" applyFont="1" applyFill="1" applyBorder="1" applyAlignment="1" applyProtection="1">
      <alignment horizontal="left" vertical="center" indent="2" readingOrder="1"/>
      <protection hidden="1" locked="0"/>
    </xf>
    <xf numFmtId="0" fontId="5" fillId="35" borderId="51" xfId="0" applyFont="1" applyFill="1" applyBorder="1" applyAlignment="1" applyProtection="1">
      <alignment horizontal="left" vertical="center" readingOrder="1"/>
      <protection hidden="1"/>
    </xf>
    <xf numFmtId="0" fontId="5" fillId="35" borderId="21" xfId="0" applyFont="1" applyFill="1" applyBorder="1" applyAlignment="1" applyProtection="1">
      <alignment horizontal="left" vertical="center" readingOrder="1"/>
      <protection hidden="1"/>
    </xf>
    <xf numFmtId="0" fontId="5" fillId="35" borderId="22" xfId="0" applyFont="1" applyFill="1" applyBorder="1" applyAlignment="1" applyProtection="1">
      <alignment horizontal="center" vertical="center" readingOrder="1"/>
      <protection hidden="1"/>
    </xf>
    <xf numFmtId="0" fontId="3" fillId="34" borderId="10" xfId="0" applyFont="1" applyFill="1" applyBorder="1" applyAlignment="1" applyProtection="1">
      <alignment horizontal="center" vertical="center" readingOrder="1"/>
      <protection hidden="1" locked="0"/>
    </xf>
    <xf numFmtId="0" fontId="3" fillId="34" borderId="21" xfId="0" applyFont="1" applyFill="1" applyBorder="1" applyAlignment="1" applyProtection="1">
      <alignment horizontal="center" vertical="center" readingOrder="1"/>
      <protection hidden="1" locked="0"/>
    </xf>
    <xf numFmtId="0" fontId="3" fillId="34" borderId="19" xfId="0" applyFont="1" applyFill="1" applyBorder="1" applyAlignment="1" applyProtection="1">
      <alignment horizontal="center" vertical="center" readingOrder="1"/>
      <protection hidden="1" locked="0"/>
    </xf>
    <xf numFmtId="0" fontId="3" fillId="34" borderId="20" xfId="0" applyFont="1" applyFill="1" applyBorder="1" applyAlignment="1" applyProtection="1">
      <alignment horizontal="center" vertical="center" readingOrder="1"/>
      <protection hidden="1" locked="0"/>
    </xf>
    <xf numFmtId="0" fontId="17" fillId="34" borderId="10" xfId="0" applyFont="1" applyFill="1" applyBorder="1" applyAlignment="1" applyProtection="1">
      <alignment horizontal="center" vertical="center" wrapText="1"/>
      <protection hidden="1" locked="0"/>
    </xf>
    <xf numFmtId="0" fontId="17" fillId="34" borderId="19" xfId="0" applyFont="1" applyFill="1" applyBorder="1" applyAlignment="1" applyProtection="1">
      <alignment horizontal="center" vertical="center" wrapText="1"/>
      <protection hidden="1" locked="0"/>
    </xf>
    <xf numFmtId="0" fontId="17" fillId="34" borderId="22" xfId="0" applyFont="1" applyFill="1" applyBorder="1" applyAlignment="1" applyProtection="1">
      <alignment horizontal="center" vertical="center" wrapText="1"/>
      <protection hidden="1" locked="0"/>
    </xf>
    <xf numFmtId="0" fontId="5" fillId="35" borderId="52" xfId="0" applyFont="1" applyFill="1" applyBorder="1" applyAlignment="1" applyProtection="1">
      <alignment horizontal="left" vertical="center" readingOrder="1"/>
      <protection hidden="1"/>
    </xf>
    <xf numFmtId="0" fontId="5" fillId="35" borderId="53" xfId="0" applyFont="1" applyFill="1" applyBorder="1" applyAlignment="1" applyProtection="1">
      <alignment horizontal="left" vertical="center" readingOrder="1"/>
      <protection hidden="1"/>
    </xf>
    <xf numFmtId="0" fontId="5" fillId="35" borderId="13" xfId="0" applyFont="1" applyFill="1" applyBorder="1" applyAlignment="1" applyProtection="1">
      <alignment horizontal="left" vertical="center" readingOrder="1"/>
      <protection hidden="1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 applyProtection="1">
      <alignment horizontal="center" vertical="center" wrapText="1"/>
      <protection/>
    </xf>
    <xf numFmtId="0" fontId="4" fillId="35" borderId="53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5" fillId="35" borderId="55" xfId="0" applyFont="1" applyFill="1" applyBorder="1" applyAlignment="1" applyProtection="1">
      <alignment horizontal="center" vertical="center" wrapText="1"/>
      <protection/>
    </xf>
    <xf numFmtId="0" fontId="5" fillId="35" borderId="49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readingOrder="1"/>
    </xf>
    <xf numFmtId="0" fontId="18" fillId="38" borderId="25" xfId="0" applyFont="1" applyFill="1" applyBorder="1" applyAlignment="1">
      <alignment horizontal="center" vertical="center" readingOrder="1"/>
    </xf>
    <xf numFmtId="0" fontId="18" fillId="38" borderId="26" xfId="0" applyFont="1" applyFill="1" applyBorder="1" applyAlignment="1">
      <alignment horizontal="center" vertical="center" readingOrder="1"/>
    </xf>
    <xf numFmtId="0" fontId="18" fillId="38" borderId="27" xfId="0" applyFont="1" applyFill="1" applyBorder="1" applyAlignment="1">
      <alignment horizontal="center" vertical="center" readingOrder="1"/>
    </xf>
    <xf numFmtId="0" fontId="5" fillId="33" borderId="4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vertical="center" wrapText="1"/>
    </xf>
    <xf numFmtId="49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5" fillId="35" borderId="54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7" xfId="0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54" xfId="0" applyFont="1" applyFill="1" applyBorder="1" applyAlignment="1" applyProtection="1">
      <alignment horizontal="center" vertical="center" wrapText="1"/>
      <protection/>
    </xf>
    <xf numFmtId="0" fontId="5" fillId="35" borderId="53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47" xfId="0" applyFont="1" applyFill="1" applyBorder="1" applyAlignment="1" applyProtection="1">
      <alignment horizontal="center" vertical="center" wrapText="1"/>
      <protection/>
    </xf>
    <xf numFmtId="0" fontId="5" fillId="35" borderId="48" xfId="0" applyFont="1" applyFill="1" applyBorder="1" applyAlignment="1" applyProtection="1">
      <alignment horizontal="center" vertical="center" wrapText="1"/>
      <protection/>
    </xf>
    <xf numFmtId="0" fontId="5" fillId="35" borderId="50" xfId="0" applyFont="1" applyFill="1" applyBorder="1" applyAlignment="1" applyProtection="1">
      <alignment horizontal="center" vertical="center" wrapText="1"/>
      <protection/>
    </xf>
    <xf numFmtId="0" fontId="5" fillId="35" borderId="52" xfId="0" applyFont="1" applyFill="1" applyBorder="1" applyAlignment="1" applyProtection="1">
      <alignment horizontal="center" vertical="center" wrapText="1"/>
      <protection/>
    </xf>
    <xf numFmtId="0" fontId="5" fillId="35" borderId="6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 locked="0"/>
    </xf>
    <xf numFmtId="0" fontId="3" fillId="33" borderId="62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5" fillId="35" borderId="54" xfId="0" applyFont="1" applyFill="1" applyBorder="1" applyAlignment="1">
      <alignment horizontal="left" vertical="center" wrapText="1"/>
    </xf>
    <xf numFmtId="0" fontId="5" fillId="35" borderId="53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left" vertical="center" wrapText="1"/>
    </xf>
    <xf numFmtId="0" fontId="4" fillId="35" borderId="45" xfId="0" applyFont="1" applyFill="1" applyBorder="1" applyAlignment="1">
      <alignment horizontal="left" vertical="center" indent="1"/>
    </xf>
    <xf numFmtId="0" fontId="4" fillId="35" borderId="46" xfId="0" applyFont="1" applyFill="1" applyBorder="1" applyAlignment="1">
      <alignment horizontal="left" vertical="center" indent="1"/>
    </xf>
    <xf numFmtId="0" fontId="4" fillId="35" borderId="47" xfId="0" applyFont="1" applyFill="1" applyBorder="1" applyAlignment="1">
      <alignment horizontal="left" vertical="center" indent="1"/>
    </xf>
    <xf numFmtId="0" fontId="5" fillId="35" borderId="0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2" fillId="35" borderId="30" xfId="0" applyFont="1" applyFill="1" applyBorder="1" applyAlignment="1" applyProtection="1">
      <alignment horizontal="center" vertical="top" wrapText="1"/>
      <protection locked="0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12" fillId="35" borderId="23" xfId="0" applyFont="1" applyFill="1" applyBorder="1" applyAlignment="1" applyProtection="1">
      <alignment horizontal="center" vertical="top" wrapText="1"/>
      <protection locked="0"/>
    </xf>
    <xf numFmtId="0" fontId="7" fillId="35" borderId="3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0" fontId="7" fillId="35" borderId="23" xfId="0" applyFont="1" applyFill="1" applyBorder="1" applyAlignment="1">
      <alignment horizontal="center" vertical="top"/>
    </xf>
    <xf numFmtId="164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5" fillId="35" borderId="30" xfId="0" applyFont="1" applyFill="1" applyBorder="1" applyAlignment="1">
      <alignment horizontal="left" vertical="center" wrapText="1" indent="1"/>
    </xf>
    <xf numFmtId="0" fontId="5" fillId="35" borderId="0" xfId="0" applyFont="1" applyFill="1" applyBorder="1" applyAlignment="1">
      <alignment horizontal="left" vertical="center" wrapText="1" indent="1"/>
    </xf>
    <xf numFmtId="0" fontId="5" fillId="35" borderId="23" xfId="0" applyFont="1" applyFill="1" applyBorder="1" applyAlignment="1">
      <alignment horizontal="left" vertical="center" wrapText="1" indent="1"/>
    </xf>
    <xf numFmtId="0" fontId="5" fillId="35" borderId="10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vertical="top"/>
    </xf>
    <xf numFmtId="0" fontId="5" fillId="35" borderId="28" xfId="0" applyFont="1" applyFill="1" applyBorder="1" applyAlignment="1">
      <alignment horizontal="center" vertical="top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left"/>
    </xf>
    <xf numFmtId="0" fontId="5" fillId="35" borderId="29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left"/>
    </xf>
    <xf numFmtId="0" fontId="5" fillId="35" borderId="26" xfId="0" applyFont="1" applyFill="1" applyBorder="1" applyAlignment="1">
      <alignment horizontal="left"/>
    </xf>
    <xf numFmtId="0" fontId="5" fillId="35" borderId="46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65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left"/>
    </xf>
    <xf numFmtId="0" fontId="5" fillId="35" borderId="53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1" fillId="33" borderId="29" xfId="0" applyFont="1" applyFill="1" applyBorder="1" applyAlignment="1" applyProtection="1">
      <alignment horizontal="left" vertical="center" indent="2"/>
      <protection locked="0"/>
    </xf>
    <xf numFmtId="0" fontId="11" fillId="33" borderId="22" xfId="0" applyFont="1" applyFill="1" applyBorder="1" applyAlignment="1" applyProtection="1">
      <alignment horizontal="left" vertical="center" indent="2"/>
      <protection locked="0"/>
    </xf>
    <xf numFmtId="0" fontId="5" fillId="35" borderId="53" xfId="0" applyFont="1" applyFill="1" applyBorder="1" applyAlignment="1">
      <alignment horizontal="left" vertical="center"/>
    </xf>
    <xf numFmtId="0" fontId="5" fillId="35" borderId="49" xfId="0" applyFont="1" applyFill="1" applyBorder="1" applyAlignment="1">
      <alignment horizontal="left" vertical="center"/>
    </xf>
    <xf numFmtId="0" fontId="11" fillId="33" borderId="53" xfId="0" applyFont="1" applyFill="1" applyBorder="1" applyAlignment="1" applyProtection="1">
      <alignment horizontal="left" vertical="center" indent="2"/>
      <protection locked="0"/>
    </xf>
    <xf numFmtId="0" fontId="11" fillId="33" borderId="13" xfId="0" applyFont="1" applyFill="1" applyBorder="1" applyAlignment="1" applyProtection="1">
      <alignment horizontal="left" vertical="center" indent="2"/>
      <protection locked="0"/>
    </xf>
    <xf numFmtId="0" fontId="11" fillId="33" borderId="49" xfId="0" applyFont="1" applyFill="1" applyBorder="1" applyAlignment="1" applyProtection="1">
      <alignment horizontal="left" vertical="center" indent="2"/>
      <protection locked="0"/>
    </xf>
    <xf numFmtId="0" fontId="11" fillId="33" borderId="14" xfId="0" applyFont="1" applyFill="1" applyBorder="1" applyAlignment="1" applyProtection="1">
      <alignment horizontal="left" vertical="center" indent="2"/>
      <protection locked="0"/>
    </xf>
    <xf numFmtId="0" fontId="5" fillId="35" borderId="49" xfId="0" applyFont="1" applyFill="1" applyBorder="1" applyAlignment="1">
      <alignment horizontal="center" vertical="center"/>
    </xf>
    <xf numFmtId="0" fontId="3" fillId="33" borderId="53" xfId="0" applyFont="1" applyFill="1" applyBorder="1" applyAlignment="1" applyProtection="1">
      <alignment horizontal="right" vertical="center" indent="1"/>
      <protection locked="0"/>
    </xf>
    <xf numFmtId="0" fontId="3" fillId="33" borderId="13" xfId="0" applyFont="1" applyFill="1" applyBorder="1" applyAlignment="1" applyProtection="1">
      <alignment horizontal="right" vertical="center" indent="1"/>
      <protection locked="0"/>
    </xf>
    <xf numFmtId="0" fontId="3" fillId="33" borderId="49" xfId="0" applyFont="1" applyFill="1" applyBorder="1" applyAlignment="1" applyProtection="1">
      <alignment horizontal="right" vertical="center" indent="1"/>
      <protection locked="0"/>
    </xf>
    <xf numFmtId="0" fontId="3" fillId="33" borderId="14" xfId="0" applyFont="1" applyFill="1" applyBorder="1" applyAlignment="1" applyProtection="1">
      <alignment horizontal="right" vertical="center" indent="1"/>
      <protection locked="0"/>
    </xf>
    <xf numFmtId="0" fontId="11" fillId="33" borderId="53" xfId="0" applyFont="1" applyFill="1" applyBorder="1" applyAlignment="1" applyProtection="1">
      <alignment horizontal="left" vertical="top"/>
      <protection locked="0"/>
    </xf>
    <xf numFmtId="0" fontId="11" fillId="33" borderId="13" xfId="0" applyFont="1" applyFill="1" applyBorder="1" applyAlignment="1" applyProtection="1">
      <alignment horizontal="left" vertical="top"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0" fontId="11" fillId="33" borderId="31" xfId="0" applyFont="1" applyFill="1" applyBorder="1" applyAlignment="1" applyProtection="1">
      <alignment horizontal="left" vertical="top"/>
      <protection locked="0"/>
    </xf>
    <xf numFmtId="0" fontId="11" fillId="33" borderId="49" xfId="0" applyFont="1" applyFill="1" applyBorder="1" applyAlignment="1" applyProtection="1">
      <alignment horizontal="left" vertical="top"/>
      <protection locked="0"/>
    </xf>
    <xf numFmtId="0" fontId="11" fillId="33" borderId="14" xfId="0" applyFont="1" applyFill="1" applyBorder="1" applyAlignment="1" applyProtection="1">
      <alignment horizontal="left" vertical="top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5" fillId="35" borderId="52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3" fillId="33" borderId="53" xfId="0" applyFont="1" applyFill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horizontal="right" vertical="center"/>
      <protection locked="0"/>
    </xf>
    <xf numFmtId="0" fontId="11" fillId="33" borderId="12" xfId="0" applyFont="1" applyFill="1" applyBorder="1" applyAlignment="1">
      <alignment horizontal="left" vertical="center" indent="2"/>
    </xf>
    <xf numFmtId="0" fontId="11" fillId="33" borderId="0" xfId="0" applyFont="1" applyFill="1" applyBorder="1" applyAlignment="1">
      <alignment horizontal="left" vertical="center" indent="2"/>
    </xf>
    <xf numFmtId="0" fontId="5" fillId="35" borderId="55" xfId="0" applyFont="1" applyFill="1" applyBorder="1" applyAlignment="1">
      <alignment horizontal="left"/>
    </xf>
    <xf numFmtId="0" fontId="5" fillId="35" borderId="49" xfId="0" applyFont="1" applyFill="1" applyBorder="1" applyAlignment="1">
      <alignment horizontal="left"/>
    </xf>
    <xf numFmtId="0" fontId="11" fillId="33" borderId="55" xfId="0" applyFont="1" applyFill="1" applyBorder="1" applyAlignment="1" applyProtection="1">
      <alignment horizontal="left" vertical="center" indent="2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49" xfId="0" applyFont="1" applyFill="1" applyBorder="1" applyAlignment="1" applyProtection="1">
      <alignment horizontal="center" vertical="center"/>
      <protection locked="0"/>
    </xf>
    <xf numFmtId="0" fontId="5" fillId="35" borderId="53" xfId="0" applyFont="1" applyFill="1" applyBorder="1" applyAlignment="1">
      <alignment horizontal="center"/>
    </xf>
    <xf numFmtId="0" fontId="11" fillId="33" borderId="55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rgb="FF66FF9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CL221"/>
  <sheetViews>
    <sheetView tabSelected="1" zoomScale="115" zoomScaleNormal="115" zoomScalePageLayoutView="0" workbookViewId="0" topLeftCell="A1">
      <selection activeCell="B2" sqref="B2:AA3"/>
    </sheetView>
  </sheetViews>
  <sheetFormatPr defaultColWidth="9.140625" defaultRowHeight="12.75" outlineLevelCol="1"/>
  <cols>
    <col min="1" max="1" width="0.85546875" style="7" customWidth="1"/>
    <col min="2" max="2" width="2.57421875" style="7" customWidth="1"/>
    <col min="3" max="15" width="2.28125" style="7" customWidth="1"/>
    <col min="16" max="27" width="2.421875" style="7" customWidth="1"/>
    <col min="28" max="28" width="3.28125" style="8" customWidth="1"/>
    <col min="29" max="41" width="2.28125" style="7" customWidth="1"/>
    <col min="42" max="42" width="4.421875" style="7" customWidth="1"/>
    <col min="43" max="47" width="2.28125" style="6" customWidth="1"/>
    <col min="48" max="48" width="3.28125" style="8" customWidth="1"/>
    <col min="49" max="62" width="1.8515625" style="7" customWidth="1"/>
    <col min="63" max="67" width="2.28125" style="6" customWidth="1"/>
    <col min="68" max="68" width="3.7109375" style="7" customWidth="1"/>
    <col min="69" max="69" width="3.28125" style="7" customWidth="1"/>
    <col min="70" max="70" width="3.00390625" style="7" customWidth="1"/>
    <col min="71" max="71" width="2.28125" style="7" customWidth="1"/>
    <col min="72" max="72" width="3.00390625" style="7" customWidth="1"/>
    <col min="73" max="74" width="8.00390625" style="76" hidden="1" customWidth="1" outlineLevel="1"/>
    <col min="75" max="75" width="3.00390625" style="77" hidden="1" customWidth="1" outlineLevel="1"/>
    <col min="76" max="76" width="3.57421875" style="76" hidden="1" customWidth="1" outlineLevel="1"/>
    <col min="77" max="81" width="6.00390625" style="78" hidden="1" customWidth="1" outlineLevel="1"/>
    <col min="82" max="85" width="6.140625" style="78" hidden="1" customWidth="1" outlineLevel="1"/>
    <col min="86" max="86" width="6.140625" style="79" hidden="1" customWidth="1" outlineLevel="1"/>
    <col min="87" max="87" width="70.28125" style="76" hidden="1" customWidth="1" outlineLevel="1"/>
    <col min="88" max="88" width="66.57421875" style="80" hidden="1" customWidth="1" outlineLevel="1"/>
    <col min="89" max="89" width="9.140625" style="81" hidden="1" customWidth="1" outlineLevel="1"/>
    <col min="90" max="90" width="9.140625" style="81" customWidth="1" collapsed="1"/>
    <col min="91" max="91" width="9.140625" style="7" customWidth="1"/>
    <col min="92" max="16384" width="9.140625" style="7" customWidth="1"/>
  </cols>
  <sheetData>
    <row r="1" ht="4.5" customHeight="1" thickBot="1"/>
    <row r="2" spans="1:68" ht="13.5" customHeight="1">
      <c r="A2" s="9"/>
      <c r="B2" s="174" t="s">
        <v>575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6"/>
      <c r="AB2" s="115" t="s">
        <v>78</v>
      </c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51"/>
      <c r="AR2" s="51" t="s">
        <v>46</v>
      </c>
      <c r="AS2" s="51" t="s">
        <v>46</v>
      </c>
      <c r="AT2" s="51" t="s">
        <v>46</v>
      </c>
      <c r="AU2" s="51" t="s">
        <v>46</v>
      </c>
      <c r="AV2" s="116" t="s">
        <v>78</v>
      </c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51"/>
      <c r="BL2" s="51" t="s">
        <v>46</v>
      </c>
      <c r="BM2" s="51" t="s">
        <v>46</v>
      </c>
      <c r="BN2" s="51" t="s">
        <v>46</v>
      </c>
      <c r="BO2" s="51" t="s">
        <v>46</v>
      </c>
      <c r="BP2" s="16"/>
    </row>
    <row r="3" spans="1:89" ht="13.5" customHeight="1">
      <c r="A3" s="9"/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9"/>
      <c r="AB3" s="115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52">
        <v>1</v>
      </c>
      <c r="AR3" s="52">
        <v>2</v>
      </c>
      <c r="AS3" s="52">
        <v>3</v>
      </c>
      <c r="AT3" s="52">
        <v>4</v>
      </c>
      <c r="AU3" s="52">
        <v>5</v>
      </c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52">
        <v>1</v>
      </c>
      <c r="BL3" s="52">
        <v>2</v>
      </c>
      <c r="BM3" s="52">
        <v>3</v>
      </c>
      <c r="BN3" s="52">
        <v>4</v>
      </c>
      <c r="BO3" s="52">
        <v>5</v>
      </c>
      <c r="BP3" s="16"/>
      <c r="BX3" s="82"/>
      <c r="BY3" s="114" t="s">
        <v>505</v>
      </c>
      <c r="BZ3" s="114"/>
      <c r="CA3" s="114"/>
      <c r="CB3" s="114"/>
      <c r="CC3" s="114"/>
      <c r="CD3" s="114" t="s">
        <v>506</v>
      </c>
      <c r="CE3" s="114"/>
      <c r="CF3" s="114"/>
      <c r="CG3" s="114"/>
      <c r="CH3" s="114"/>
      <c r="CI3" s="83" t="s">
        <v>279</v>
      </c>
      <c r="CJ3" s="84" t="s">
        <v>503</v>
      </c>
      <c r="CK3" s="85" t="s">
        <v>574</v>
      </c>
    </row>
    <row r="4" spans="2:89" ht="13.5" customHeight="1" thickBot="1">
      <c r="B4" s="144" t="s">
        <v>0</v>
      </c>
      <c r="C4" s="145"/>
      <c r="D4" s="145"/>
      <c r="E4" s="154"/>
      <c r="F4" s="155"/>
      <c r="G4" s="155"/>
      <c r="H4" s="155"/>
      <c r="I4" s="156"/>
      <c r="J4" s="156"/>
      <c r="K4" s="157"/>
      <c r="L4" s="146" t="s">
        <v>73</v>
      </c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8"/>
      <c r="AB4" s="53" t="s">
        <v>41</v>
      </c>
      <c r="AC4" s="118" t="s">
        <v>42</v>
      </c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54">
        <f aca="true" t="shared" si="0" ref="AQ4:AQ9">IF(BY4=TRUE,"X","")</f>
      </c>
      <c r="AR4" s="54">
        <f aca="true" t="shared" si="1" ref="AR4:AU9">IF(BZ4=TRUE,"X","")</f>
      </c>
      <c r="AS4" s="54">
        <f t="shared" si="1"/>
      </c>
      <c r="AT4" s="54">
        <f t="shared" si="1"/>
      </c>
      <c r="AU4" s="54">
        <f t="shared" si="1"/>
      </c>
      <c r="AV4" s="55">
        <f>(AB40+10)</f>
        <v>460</v>
      </c>
      <c r="AW4" s="118" t="s">
        <v>103</v>
      </c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54">
        <f>IF(CD4=TRUE,"X","")</f>
      </c>
      <c r="BL4" s="54">
        <f>IF(CE4=TRUE,"X","")</f>
      </c>
      <c r="BM4" s="54">
        <f>IF(CF4=TRUE,"X","")</f>
      </c>
      <c r="BN4" s="54">
        <f>IF(CG4=TRUE,"X","")</f>
      </c>
      <c r="BO4" s="54">
        <f>IF(CH4=TRUE,"X","")</f>
      </c>
      <c r="BP4" s="16"/>
      <c r="BX4" s="86" t="s">
        <v>41</v>
      </c>
      <c r="BY4" s="87" t="b">
        <v>0</v>
      </c>
      <c r="BZ4" s="87" t="b">
        <v>0</v>
      </c>
      <c r="CA4" s="87" t="b">
        <v>0</v>
      </c>
      <c r="CB4" s="87" t="b">
        <v>0</v>
      </c>
      <c r="CC4" s="87" t="b">
        <v>0</v>
      </c>
      <c r="CD4" s="87" t="b">
        <v>0</v>
      </c>
      <c r="CE4" s="87" t="b">
        <v>0</v>
      </c>
      <c r="CF4" s="87" t="b">
        <v>0</v>
      </c>
      <c r="CG4" s="87" t="b">
        <v>0</v>
      </c>
      <c r="CH4" s="88" t="b">
        <v>0</v>
      </c>
      <c r="CI4" s="89" t="s">
        <v>316</v>
      </c>
      <c r="CJ4" s="90" t="s">
        <v>507</v>
      </c>
      <c r="CK4" s="81" t="s">
        <v>575</v>
      </c>
    </row>
    <row r="5" spans="2:89" ht="13.5" customHeight="1">
      <c r="B5" s="142" t="s">
        <v>1</v>
      </c>
      <c r="C5" s="142"/>
      <c r="D5" s="142"/>
      <c r="E5" s="142"/>
      <c r="F5" s="142"/>
      <c r="G5" s="142"/>
      <c r="H5" s="142"/>
      <c r="I5" s="142"/>
      <c r="J5" s="142"/>
      <c r="K5" s="143"/>
      <c r="L5" s="149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  <c r="AB5" s="53">
        <v>100</v>
      </c>
      <c r="AC5" s="118" t="s">
        <v>47</v>
      </c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54">
        <f t="shared" si="0"/>
      </c>
      <c r="AR5" s="54">
        <f t="shared" si="1"/>
      </c>
      <c r="AS5" s="54">
        <f t="shared" si="1"/>
      </c>
      <c r="AT5" s="54">
        <f t="shared" si="1"/>
      </c>
      <c r="AU5" s="54">
        <f t="shared" si="1"/>
      </c>
      <c r="AV5" s="55">
        <f>AV4+10</f>
        <v>470</v>
      </c>
      <c r="AW5" s="118" t="s">
        <v>104</v>
      </c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54">
        <f>IF(CD5=TRUE,"X","")</f>
      </c>
      <c r="BL5" s="54">
        <f aca="true" t="shared" si="2" ref="BL5:BL40">IF(CE5=TRUE,"X","")</f>
      </c>
      <c r="BM5" s="54">
        <f aca="true" t="shared" si="3" ref="BM5:BM40">IF(CF5=TRUE,"X","")</f>
      </c>
      <c r="BN5" s="54">
        <f aca="true" t="shared" si="4" ref="BN5:BN40">IF(CG5=TRUE,"X","")</f>
      </c>
      <c r="BO5" s="54">
        <f aca="true" t="shared" si="5" ref="BO5:BO40">IF(CH5=TRUE,"X","")</f>
      </c>
      <c r="BP5" s="16"/>
      <c r="BX5" s="86">
        <v>100</v>
      </c>
      <c r="BY5" s="87" t="b">
        <v>0</v>
      </c>
      <c r="BZ5" s="87" t="b">
        <v>0</v>
      </c>
      <c r="CA5" s="87" t="b">
        <v>0</v>
      </c>
      <c r="CB5" s="87" t="b">
        <v>0</v>
      </c>
      <c r="CC5" s="87" t="b">
        <v>0</v>
      </c>
      <c r="CD5" s="87" t="b">
        <v>0</v>
      </c>
      <c r="CE5" s="87" t="b">
        <v>0</v>
      </c>
      <c r="CF5" s="87" t="b">
        <v>0</v>
      </c>
      <c r="CG5" s="87" t="b">
        <v>0</v>
      </c>
      <c r="CH5" s="88" t="b">
        <v>0</v>
      </c>
      <c r="CI5" s="89" t="s">
        <v>317</v>
      </c>
      <c r="CJ5" s="91" t="s">
        <v>514</v>
      </c>
      <c r="CK5" s="81" t="s">
        <v>2</v>
      </c>
    </row>
    <row r="6" spans="2:88" ht="13.5" customHeight="1" thickBot="1">
      <c r="B6" s="152"/>
      <c r="C6" s="152"/>
      <c r="D6" s="152"/>
      <c r="E6" s="152"/>
      <c r="F6" s="152"/>
      <c r="G6" s="152"/>
      <c r="H6" s="152"/>
      <c r="I6" s="152"/>
      <c r="J6" s="152"/>
      <c r="K6" s="153"/>
      <c r="L6" s="149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1"/>
      <c r="AB6" s="53">
        <f>AB5+10</f>
        <v>110</v>
      </c>
      <c r="AC6" s="118" t="s">
        <v>43</v>
      </c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54">
        <f t="shared" si="0"/>
      </c>
      <c r="AR6" s="54">
        <f t="shared" si="1"/>
      </c>
      <c r="AS6" s="54">
        <f t="shared" si="1"/>
      </c>
      <c r="AT6" s="54">
        <f t="shared" si="1"/>
      </c>
      <c r="AU6" s="54">
        <f t="shared" si="1"/>
      </c>
      <c r="AV6" s="55">
        <f>AV5+10</f>
        <v>480</v>
      </c>
      <c r="AW6" s="118" t="s">
        <v>105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54">
        <f aca="true" t="shared" si="6" ref="BK6:BK40">IF(CD6=TRUE,"X","")</f>
      </c>
      <c r="BL6" s="54">
        <f t="shared" si="2"/>
      </c>
      <c r="BM6" s="54">
        <f t="shared" si="3"/>
      </c>
      <c r="BN6" s="54">
        <f t="shared" si="4"/>
      </c>
      <c r="BO6" s="54">
        <f t="shared" si="5"/>
      </c>
      <c r="BP6" s="16"/>
      <c r="BX6" s="86">
        <f>BX5+10</f>
        <v>110</v>
      </c>
      <c r="BY6" s="87" t="b">
        <v>0</v>
      </c>
      <c r="BZ6" s="87" t="b">
        <v>0</v>
      </c>
      <c r="CA6" s="87" t="b">
        <v>0</v>
      </c>
      <c r="CB6" s="87" t="b">
        <v>0</v>
      </c>
      <c r="CC6" s="87" t="b">
        <v>0</v>
      </c>
      <c r="CD6" s="87" t="b">
        <v>0</v>
      </c>
      <c r="CE6" s="87" t="b">
        <v>0</v>
      </c>
      <c r="CF6" s="87" t="b">
        <v>0</v>
      </c>
      <c r="CG6" s="87" t="b">
        <v>0</v>
      </c>
      <c r="CH6" s="88" t="b">
        <v>0</v>
      </c>
      <c r="CI6" s="89" t="s">
        <v>318</v>
      </c>
      <c r="CJ6" s="90" t="s">
        <v>508</v>
      </c>
    </row>
    <row r="7" spans="2:88" ht="13.5" customHeight="1">
      <c r="B7" s="166" t="s">
        <v>3</v>
      </c>
      <c r="C7" s="167"/>
      <c r="D7" s="167"/>
      <c r="E7" s="167"/>
      <c r="F7" s="167"/>
      <c r="G7" s="167"/>
      <c r="H7" s="167"/>
      <c r="I7" s="167"/>
      <c r="J7" s="167"/>
      <c r="K7" s="167"/>
      <c r="L7" s="162" t="s">
        <v>21</v>
      </c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8"/>
      <c r="AB7" s="53">
        <f aca="true" t="shared" si="7" ref="AB7:AB40">AB6+10</f>
        <v>120</v>
      </c>
      <c r="AC7" s="130" t="s">
        <v>67</v>
      </c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54">
        <f t="shared" si="0"/>
      </c>
      <c r="AR7" s="54">
        <f t="shared" si="1"/>
      </c>
      <c r="AS7" s="54">
        <f t="shared" si="1"/>
      </c>
      <c r="AT7" s="54">
        <f t="shared" si="1"/>
      </c>
      <c r="AU7" s="54">
        <f t="shared" si="1"/>
      </c>
      <c r="AV7" s="55">
        <f aca="true" t="shared" si="8" ref="AV7:AV40">AV6+10</f>
        <v>490</v>
      </c>
      <c r="AW7" s="118" t="s">
        <v>106</v>
      </c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54">
        <f t="shared" si="6"/>
      </c>
      <c r="BL7" s="54">
        <f t="shared" si="2"/>
      </c>
      <c r="BM7" s="54">
        <f t="shared" si="3"/>
      </c>
      <c r="BN7" s="54">
        <f t="shared" si="4"/>
      </c>
      <c r="BO7" s="54">
        <f t="shared" si="5"/>
      </c>
      <c r="BP7" s="16"/>
      <c r="BX7" s="86">
        <f aca="true" t="shared" si="9" ref="BX7:BX40">BX6+10</f>
        <v>120</v>
      </c>
      <c r="BY7" s="87" t="b">
        <v>0</v>
      </c>
      <c r="BZ7" s="87" t="b">
        <v>0</v>
      </c>
      <c r="CA7" s="87" t="b">
        <v>0</v>
      </c>
      <c r="CB7" s="87" t="b">
        <v>0</v>
      </c>
      <c r="CC7" s="87" t="b">
        <v>0</v>
      </c>
      <c r="CD7" s="87" t="b">
        <v>0</v>
      </c>
      <c r="CE7" s="87" t="b">
        <v>0</v>
      </c>
      <c r="CF7" s="87" t="b">
        <v>0</v>
      </c>
      <c r="CG7" s="87" t="b">
        <v>0</v>
      </c>
      <c r="CH7" s="88" t="b">
        <v>0</v>
      </c>
      <c r="CI7" s="89" t="s">
        <v>319</v>
      </c>
      <c r="CJ7" s="91" t="s">
        <v>515</v>
      </c>
    </row>
    <row r="8" spans="2:88" ht="13.5" customHeight="1">
      <c r="B8" s="56">
        <v>12</v>
      </c>
      <c r="C8" s="162" t="s">
        <v>4</v>
      </c>
      <c r="D8" s="162"/>
      <c r="E8" s="162"/>
      <c r="F8" s="162"/>
      <c r="G8" s="162"/>
      <c r="H8" s="162"/>
      <c r="I8" s="162"/>
      <c r="J8" s="162"/>
      <c r="K8" s="57">
        <f>IF($BW$8=23,"X","")</f>
      </c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70"/>
      <c r="AB8" s="53">
        <f t="shared" si="7"/>
        <v>130</v>
      </c>
      <c r="AC8" s="118" t="s">
        <v>68</v>
      </c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54">
        <f t="shared" si="0"/>
      </c>
      <c r="AR8" s="54">
        <f t="shared" si="1"/>
      </c>
      <c r="AS8" s="54">
        <f t="shared" si="1"/>
      </c>
      <c r="AT8" s="54">
        <f t="shared" si="1"/>
      </c>
      <c r="AU8" s="54">
        <f t="shared" si="1"/>
      </c>
      <c r="AV8" s="55">
        <f t="shared" si="8"/>
        <v>500</v>
      </c>
      <c r="AW8" s="118" t="s">
        <v>107</v>
      </c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54">
        <f t="shared" si="6"/>
      </c>
      <c r="BL8" s="54">
        <f t="shared" si="2"/>
      </c>
      <c r="BM8" s="54">
        <f t="shared" si="3"/>
      </c>
      <c r="BN8" s="54">
        <f t="shared" si="4"/>
      </c>
      <c r="BO8" s="54">
        <f t="shared" si="5"/>
      </c>
      <c r="BP8" s="16"/>
      <c r="BV8" s="77" t="s">
        <v>504</v>
      </c>
      <c r="BW8" s="77">
        <v>0</v>
      </c>
      <c r="BX8" s="86">
        <f t="shared" si="9"/>
        <v>130</v>
      </c>
      <c r="BY8" s="87" t="b">
        <v>0</v>
      </c>
      <c r="BZ8" s="87" t="b">
        <v>0</v>
      </c>
      <c r="CA8" s="87" t="b">
        <v>0</v>
      </c>
      <c r="CB8" s="87" t="b">
        <v>0</v>
      </c>
      <c r="CC8" s="87" t="b">
        <v>0</v>
      </c>
      <c r="CD8" s="87" t="b">
        <v>0</v>
      </c>
      <c r="CE8" s="87" t="b">
        <v>0</v>
      </c>
      <c r="CF8" s="87" t="b">
        <v>0</v>
      </c>
      <c r="CG8" s="87" t="b">
        <v>0</v>
      </c>
      <c r="CH8" s="88" t="b">
        <v>0</v>
      </c>
      <c r="CI8" s="89" t="s">
        <v>320</v>
      </c>
      <c r="CJ8" s="91" t="s">
        <v>516</v>
      </c>
    </row>
    <row r="9" spans="2:88" ht="13.5" customHeight="1">
      <c r="B9" s="172" t="s">
        <v>5</v>
      </c>
      <c r="C9" s="162"/>
      <c r="D9" s="162"/>
      <c r="E9" s="162"/>
      <c r="F9" s="162"/>
      <c r="G9" s="162"/>
      <c r="H9" s="162"/>
      <c r="I9" s="162"/>
      <c r="J9" s="162"/>
      <c r="K9" s="162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70"/>
      <c r="AB9" s="53">
        <f t="shared" si="7"/>
        <v>140</v>
      </c>
      <c r="AC9" s="118" t="s">
        <v>69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54">
        <f t="shared" si="0"/>
      </c>
      <c r="AR9" s="54">
        <f t="shared" si="1"/>
      </c>
      <c r="AS9" s="54">
        <f t="shared" si="1"/>
      </c>
      <c r="AT9" s="54">
        <f t="shared" si="1"/>
      </c>
      <c r="AU9" s="54">
        <f t="shared" si="1"/>
      </c>
      <c r="AV9" s="55">
        <f t="shared" si="8"/>
        <v>510</v>
      </c>
      <c r="AW9" s="118" t="s">
        <v>108</v>
      </c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54">
        <f t="shared" si="6"/>
      </c>
      <c r="BL9" s="54">
        <f t="shared" si="2"/>
      </c>
      <c r="BM9" s="54">
        <f t="shared" si="3"/>
      </c>
      <c r="BN9" s="54">
        <f t="shared" si="4"/>
      </c>
      <c r="BO9" s="54">
        <f t="shared" si="5"/>
      </c>
      <c r="BP9" s="16"/>
      <c r="BX9" s="86">
        <f t="shared" si="9"/>
        <v>140</v>
      </c>
      <c r="BY9" s="87" t="b">
        <v>0</v>
      </c>
      <c r="BZ9" s="87" t="b">
        <v>0</v>
      </c>
      <c r="CA9" s="87" t="b">
        <v>0</v>
      </c>
      <c r="CB9" s="87" t="b">
        <v>0</v>
      </c>
      <c r="CC9" s="87" t="b">
        <v>0</v>
      </c>
      <c r="CD9" s="87" t="b">
        <v>0</v>
      </c>
      <c r="CE9" s="87" t="b">
        <v>0</v>
      </c>
      <c r="CF9" s="87" t="b">
        <v>0</v>
      </c>
      <c r="CG9" s="87" t="b">
        <v>0</v>
      </c>
      <c r="CH9" s="88" t="b">
        <v>0</v>
      </c>
      <c r="CI9" s="89" t="s">
        <v>321</v>
      </c>
      <c r="CJ9" s="91" t="s">
        <v>517</v>
      </c>
    </row>
    <row r="10" spans="2:88" ht="13.5" customHeight="1">
      <c r="B10" s="58">
        <v>21</v>
      </c>
      <c r="C10" s="171" t="s">
        <v>44</v>
      </c>
      <c r="D10" s="171"/>
      <c r="E10" s="171"/>
      <c r="F10" s="171"/>
      <c r="G10" s="171"/>
      <c r="H10" s="171"/>
      <c r="I10" s="171"/>
      <c r="J10" s="171"/>
      <c r="K10" s="57">
        <f>IF($BW$8=1,"X","")</f>
      </c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0"/>
      <c r="AB10" s="53">
        <f t="shared" si="7"/>
        <v>150</v>
      </c>
      <c r="AC10" s="118" t="s">
        <v>70</v>
      </c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59"/>
      <c r="AR10" s="59"/>
      <c r="AS10" s="59"/>
      <c r="AT10" s="59"/>
      <c r="AU10" s="59"/>
      <c r="AV10" s="55">
        <f t="shared" si="8"/>
        <v>520</v>
      </c>
      <c r="AW10" s="118" t="s">
        <v>109</v>
      </c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54">
        <f t="shared" si="6"/>
      </c>
      <c r="BL10" s="54">
        <f t="shared" si="2"/>
      </c>
      <c r="BM10" s="54">
        <f t="shared" si="3"/>
      </c>
      <c r="BN10" s="54">
        <f t="shared" si="4"/>
      </c>
      <c r="BO10" s="54">
        <f t="shared" si="5"/>
      </c>
      <c r="BP10" s="16"/>
      <c r="BX10" s="86">
        <f t="shared" si="9"/>
        <v>150</v>
      </c>
      <c r="BY10" s="92"/>
      <c r="BZ10" s="92"/>
      <c r="CA10" s="92"/>
      <c r="CB10" s="92"/>
      <c r="CC10" s="92"/>
      <c r="CD10" s="87" t="b">
        <v>0</v>
      </c>
      <c r="CE10" s="87" t="b">
        <v>0</v>
      </c>
      <c r="CF10" s="87" t="b">
        <v>0</v>
      </c>
      <c r="CG10" s="87" t="b">
        <v>0</v>
      </c>
      <c r="CH10" s="88" t="b">
        <v>0</v>
      </c>
      <c r="CI10" s="89" t="s">
        <v>322</v>
      </c>
      <c r="CJ10" s="91" t="s">
        <v>518</v>
      </c>
    </row>
    <row r="11" spans="2:88" ht="13.5" customHeight="1">
      <c r="B11" s="58">
        <f>B10+1</f>
        <v>22</v>
      </c>
      <c r="C11" s="171" t="s">
        <v>45</v>
      </c>
      <c r="D11" s="171"/>
      <c r="E11" s="171"/>
      <c r="F11" s="171"/>
      <c r="G11" s="171"/>
      <c r="H11" s="171"/>
      <c r="I11" s="171"/>
      <c r="J11" s="171"/>
      <c r="K11" s="57">
        <f>IF($BW$8=2,"X","")</f>
      </c>
      <c r="L11" s="162" t="s">
        <v>22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8"/>
      <c r="AB11" s="53">
        <f t="shared" si="7"/>
        <v>160</v>
      </c>
      <c r="AC11" s="118" t="s">
        <v>71</v>
      </c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59"/>
      <c r="AR11" s="59"/>
      <c r="AS11" s="59"/>
      <c r="AT11" s="59"/>
      <c r="AU11" s="59"/>
      <c r="AV11" s="55">
        <f t="shared" si="8"/>
        <v>530</v>
      </c>
      <c r="AW11" s="118" t="s">
        <v>110</v>
      </c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54">
        <f t="shared" si="6"/>
      </c>
      <c r="BL11" s="54">
        <f t="shared" si="2"/>
      </c>
      <c r="BM11" s="54">
        <f t="shared" si="3"/>
      </c>
      <c r="BN11" s="54">
        <f t="shared" si="4"/>
      </c>
      <c r="BO11" s="54">
        <f t="shared" si="5"/>
      </c>
      <c r="BP11" s="16"/>
      <c r="BX11" s="86">
        <f t="shared" si="9"/>
        <v>160</v>
      </c>
      <c r="BY11" s="92"/>
      <c r="BZ11" s="92"/>
      <c r="CA11" s="92"/>
      <c r="CB11" s="92"/>
      <c r="CC11" s="92"/>
      <c r="CD11" s="87" t="b">
        <v>0</v>
      </c>
      <c r="CE11" s="87" t="b">
        <v>0</v>
      </c>
      <c r="CF11" s="87" t="b">
        <v>0</v>
      </c>
      <c r="CG11" s="87" t="b">
        <v>0</v>
      </c>
      <c r="CH11" s="88" t="b">
        <v>0</v>
      </c>
      <c r="CI11" s="89" t="s">
        <v>323</v>
      </c>
      <c r="CJ11" s="91" t="s">
        <v>519</v>
      </c>
    </row>
    <row r="12" spans="2:88" ht="13.5" customHeight="1">
      <c r="B12" s="58">
        <f>B11+1</f>
        <v>23</v>
      </c>
      <c r="C12" s="165" t="s">
        <v>52</v>
      </c>
      <c r="D12" s="165"/>
      <c r="E12" s="165"/>
      <c r="F12" s="165"/>
      <c r="G12" s="165"/>
      <c r="H12" s="165"/>
      <c r="I12" s="165"/>
      <c r="J12" s="165"/>
      <c r="K12" s="57">
        <f>IF($BW$8=3,"X","")</f>
      </c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70"/>
      <c r="AB12" s="53">
        <f t="shared" si="7"/>
        <v>170</v>
      </c>
      <c r="AC12" s="118" t="s">
        <v>72</v>
      </c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59"/>
      <c r="AR12" s="59"/>
      <c r="AS12" s="59"/>
      <c r="AT12" s="59"/>
      <c r="AU12" s="59"/>
      <c r="AV12" s="55">
        <f t="shared" si="8"/>
        <v>540</v>
      </c>
      <c r="AW12" s="118" t="s">
        <v>111</v>
      </c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54">
        <f t="shared" si="6"/>
      </c>
      <c r="BL12" s="54">
        <f t="shared" si="2"/>
      </c>
      <c r="BM12" s="54">
        <f t="shared" si="3"/>
      </c>
      <c r="BN12" s="54">
        <f t="shared" si="4"/>
      </c>
      <c r="BO12" s="54">
        <f t="shared" si="5"/>
      </c>
      <c r="BP12" s="16"/>
      <c r="BX12" s="86">
        <f t="shared" si="9"/>
        <v>170</v>
      </c>
      <c r="BY12" s="92"/>
      <c r="BZ12" s="92"/>
      <c r="CA12" s="92"/>
      <c r="CB12" s="92"/>
      <c r="CC12" s="92"/>
      <c r="CD12" s="87" t="b">
        <v>0</v>
      </c>
      <c r="CE12" s="87" t="b">
        <v>0</v>
      </c>
      <c r="CF12" s="87" t="b">
        <v>0</v>
      </c>
      <c r="CG12" s="87" t="b">
        <v>0</v>
      </c>
      <c r="CH12" s="88" t="b">
        <v>0</v>
      </c>
      <c r="CI12" s="89" t="s">
        <v>324</v>
      </c>
      <c r="CJ12" s="91" t="s">
        <v>520</v>
      </c>
    </row>
    <row r="13" spans="2:88" ht="13.5" customHeight="1">
      <c r="B13" s="58">
        <f>B12+1</f>
        <v>24</v>
      </c>
      <c r="C13" s="165" t="s">
        <v>53</v>
      </c>
      <c r="D13" s="165"/>
      <c r="E13" s="165"/>
      <c r="F13" s="165"/>
      <c r="G13" s="165"/>
      <c r="H13" s="165"/>
      <c r="I13" s="165"/>
      <c r="J13" s="165"/>
      <c r="K13" s="57">
        <f>IF($BW$8=4,"X","")</f>
      </c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70"/>
      <c r="AB13" s="53">
        <f t="shared" si="7"/>
        <v>180</v>
      </c>
      <c r="AC13" s="118" t="s">
        <v>74</v>
      </c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59"/>
      <c r="AR13" s="59"/>
      <c r="AS13" s="59"/>
      <c r="AT13" s="59"/>
      <c r="AU13" s="59"/>
      <c r="AV13" s="55">
        <f t="shared" si="8"/>
        <v>550</v>
      </c>
      <c r="AW13" s="118" t="s">
        <v>112</v>
      </c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54">
        <f t="shared" si="6"/>
      </c>
      <c r="BL13" s="54">
        <f t="shared" si="2"/>
      </c>
      <c r="BM13" s="54">
        <f t="shared" si="3"/>
      </c>
      <c r="BN13" s="54">
        <f t="shared" si="4"/>
      </c>
      <c r="BO13" s="54">
        <f t="shared" si="5"/>
      </c>
      <c r="BP13" s="16"/>
      <c r="BX13" s="86">
        <f t="shared" si="9"/>
        <v>180</v>
      </c>
      <c r="BY13" s="92"/>
      <c r="BZ13" s="92"/>
      <c r="CA13" s="92"/>
      <c r="CB13" s="92"/>
      <c r="CC13" s="92"/>
      <c r="CD13" s="87" t="b">
        <v>0</v>
      </c>
      <c r="CE13" s="87" t="b">
        <v>0</v>
      </c>
      <c r="CF13" s="87" t="b">
        <v>0</v>
      </c>
      <c r="CG13" s="87" t="b">
        <v>0</v>
      </c>
      <c r="CH13" s="88" t="b">
        <v>0</v>
      </c>
      <c r="CI13" s="89" t="s">
        <v>285</v>
      </c>
      <c r="CJ13" s="91" t="s">
        <v>521</v>
      </c>
    </row>
    <row r="14" spans="2:88" ht="13.5" customHeight="1">
      <c r="B14" s="58">
        <f>B13+1</f>
        <v>25</v>
      </c>
      <c r="C14" s="165" t="s">
        <v>54</v>
      </c>
      <c r="D14" s="165"/>
      <c r="E14" s="165"/>
      <c r="F14" s="165"/>
      <c r="G14" s="165"/>
      <c r="H14" s="165"/>
      <c r="I14" s="165"/>
      <c r="J14" s="165"/>
      <c r="K14" s="57">
        <f>IF($BW$8=5,"X","")</f>
      </c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70"/>
      <c r="AB14" s="53">
        <f t="shared" si="7"/>
        <v>190</v>
      </c>
      <c r="AC14" s="118" t="s">
        <v>75</v>
      </c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59"/>
      <c r="AR14" s="59"/>
      <c r="AS14" s="59"/>
      <c r="AT14" s="59"/>
      <c r="AU14" s="59"/>
      <c r="AV14" s="55">
        <f t="shared" si="8"/>
        <v>560</v>
      </c>
      <c r="AW14" s="118" t="s">
        <v>113</v>
      </c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54">
        <f t="shared" si="6"/>
      </c>
      <c r="BL14" s="54">
        <f t="shared" si="2"/>
      </c>
      <c r="BM14" s="54">
        <f t="shared" si="3"/>
      </c>
      <c r="BN14" s="54">
        <f t="shared" si="4"/>
      </c>
      <c r="BO14" s="54">
        <f t="shared" si="5"/>
      </c>
      <c r="BP14" s="16"/>
      <c r="BX14" s="86">
        <f t="shared" si="9"/>
        <v>190</v>
      </c>
      <c r="BY14" s="92"/>
      <c r="BZ14" s="92"/>
      <c r="CA14" s="92"/>
      <c r="CB14" s="92"/>
      <c r="CC14" s="92"/>
      <c r="CD14" s="87" t="b">
        <v>0</v>
      </c>
      <c r="CE14" s="87" t="b">
        <v>0</v>
      </c>
      <c r="CF14" s="87" t="b">
        <v>0</v>
      </c>
      <c r="CG14" s="87" t="b">
        <v>0</v>
      </c>
      <c r="CH14" s="88" t="b">
        <v>0</v>
      </c>
      <c r="CI14" s="89" t="s">
        <v>325</v>
      </c>
      <c r="CJ14" s="91" t="s">
        <v>522</v>
      </c>
    </row>
    <row r="15" spans="2:88" ht="13.5" customHeight="1">
      <c r="B15" s="160" t="s">
        <v>6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16" t="s">
        <v>10</v>
      </c>
      <c r="M15" s="116"/>
      <c r="N15" s="116"/>
      <c r="O15" s="116"/>
      <c r="P15" s="116"/>
      <c r="Q15" s="116"/>
      <c r="R15" s="116"/>
      <c r="S15" s="116"/>
      <c r="T15" s="163" t="s">
        <v>13</v>
      </c>
      <c r="U15" s="163"/>
      <c r="V15" s="163" t="s">
        <v>14</v>
      </c>
      <c r="W15" s="163"/>
      <c r="X15" s="163" t="s">
        <v>12</v>
      </c>
      <c r="Y15" s="163"/>
      <c r="Z15" s="163" t="s">
        <v>11</v>
      </c>
      <c r="AA15" s="164"/>
      <c r="AB15" s="53">
        <f t="shared" si="7"/>
        <v>200</v>
      </c>
      <c r="AC15" s="118" t="s">
        <v>76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59"/>
      <c r="AR15" s="59"/>
      <c r="AS15" s="59"/>
      <c r="AT15" s="59"/>
      <c r="AU15" s="59"/>
      <c r="AV15" s="55">
        <f t="shared" si="8"/>
        <v>570</v>
      </c>
      <c r="AW15" s="118" t="s">
        <v>114</v>
      </c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54">
        <f t="shared" si="6"/>
      </c>
      <c r="BL15" s="54">
        <f t="shared" si="2"/>
      </c>
      <c r="BM15" s="54">
        <f t="shared" si="3"/>
      </c>
      <c r="BN15" s="54">
        <f t="shared" si="4"/>
      </c>
      <c r="BO15" s="54">
        <f t="shared" si="5"/>
      </c>
      <c r="BP15" s="16"/>
      <c r="BX15" s="86">
        <f t="shared" si="9"/>
        <v>200</v>
      </c>
      <c r="BY15" s="92"/>
      <c r="BZ15" s="92"/>
      <c r="CA15" s="92"/>
      <c r="CB15" s="92"/>
      <c r="CC15" s="92"/>
      <c r="CD15" s="87" t="b">
        <v>0</v>
      </c>
      <c r="CE15" s="87" t="b">
        <v>0</v>
      </c>
      <c r="CF15" s="87" t="b">
        <v>0</v>
      </c>
      <c r="CG15" s="87" t="b">
        <v>0</v>
      </c>
      <c r="CH15" s="88" t="b">
        <v>0</v>
      </c>
      <c r="CI15" s="89" t="s">
        <v>326</v>
      </c>
      <c r="CJ15" s="91" t="s">
        <v>523</v>
      </c>
    </row>
    <row r="16" spans="2:88" ht="13.5" customHeight="1">
      <c r="B16" s="60">
        <v>31</v>
      </c>
      <c r="C16" s="128" t="s">
        <v>55</v>
      </c>
      <c r="D16" s="128"/>
      <c r="E16" s="128"/>
      <c r="F16" s="128"/>
      <c r="G16" s="128"/>
      <c r="H16" s="128"/>
      <c r="I16" s="128"/>
      <c r="J16" s="128"/>
      <c r="K16" s="57">
        <f>IF($BW$8=6,"X","")</f>
      </c>
      <c r="L16" s="118" t="s">
        <v>15</v>
      </c>
      <c r="M16" s="118"/>
      <c r="N16" s="118"/>
      <c r="O16" s="118"/>
      <c r="P16" s="118"/>
      <c r="Q16" s="118"/>
      <c r="R16" s="118"/>
      <c r="S16" s="118"/>
      <c r="T16" s="119">
        <f>IF($G$4="","",$G$4)</f>
      </c>
      <c r="U16" s="119"/>
      <c r="V16" s="120">
        <f>IF($E$4="","",$E$4)</f>
      </c>
      <c r="W16" s="120"/>
      <c r="X16" s="120"/>
      <c r="Y16" s="120"/>
      <c r="Z16" s="120"/>
      <c r="AA16" s="173"/>
      <c r="AB16" s="53">
        <f t="shared" si="7"/>
        <v>210</v>
      </c>
      <c r="AC16" s="118" t="s">
        <v>77</v>
      </c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59"/>
      <c r="AR16" s="59"/>
      <c r="AS16" s="59"/>
      <c r="AT16" s="59"/>
      <c r="AU16" s="59"/>
      <c r="AV16" s="55">
        <f t="shared" si="8"/>
        <v>580</v>
      </c>
      <c r="AW16" s="118" t="s">
        <v>115</v>
      </c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54">
        <f t="shared" si="6"/>
      </c>
      <c r="BL16" s="54">
        <f t="shared" si="2"/>
      </c>
      <c r="BM16" s="54">
        <f t="shared" si="3"/>
      </c>
      <c r="BN16" s="54">
        <f t="shared" si="4"/>
      </c>
      <c r="BO16" s="54">
        <f t="shared" si="5"/>
      </c>
      <c r="BP16" s="16"/>
      <c r="BX16" s="86">
        <f t="shared" si="9"/>
        <v>210</v>
      </c>
      <c r="BY16" s="92"/>
      <c r="BZ16" s="92"/>
      <c r="CA16" s="92"/>
      <c r="CB16" s="92"/>
      <c r="CC16" s="92"/>
      <c r="CD16" s="87" t="b">
        <v>0</v>
      </c>
      <c r="CE16" s="87" t="b">
        <v>0</v>
      </c>
      <c r="CF16" s="87" t="b">
        <v>0</v>
      </c>
      <c r="CG16" s="87" t="b">
        <v>0</v>
      </c>
      <c r="CH16" s="88" t="b">
        <v>0</v>
      </c>
      <c r="CI16" s="89" t="s">
        <v>327</v>
      </c>
      <c r="CJ16" s="91" t="s">
        <v>524</v>
      </c>
    </row>
    <row r="17" spans="2:88" ht="13.5" customHeight="1">
      <c r="B17" s="60">
        <f>B16+1</f>
        <v>32</v>
      </c>
      <c r="C17" s="128" t="s">
        <v>56</v>
      </c>
      <c r="D17" s="128"/>
      <c r="E17" s="128"/>
      <c r="F17" s="128"/>
      <c r="G17" s="128"/>
      <c r="H17" s="128"/>
      <c r="I17" s="128"/>
      <c r="J17" s="128"/>
      <c r="K17" s="57">
        <f>IF($BW$8=7,"X","")</f>
      </c>
      <c r="L17" s="118" t="s">
        <v>16</v>
      </c>
      <c r="M17" s="118"/>
      <c r="N17" s="118"/>
      <c r="O17" s="118"/>
      <c r="P17" s="118"/>
      <c r="Q17" s="118"/>
      <c r="R17" s="118"/>
      <c r="S17" s="118"/>
      <c r="T17" s="119">
        <f aca="true" t="shared" si="10" ref="T17:T22">IF($G$4="","",$G$4)</f>
      </c>
      <c r="U17" s="119"/>
      <c r="V17" s="120">
        <f aca="true" t="shared" si="11" ref="V17:V22">IF($E$4="","",$E$4)</f>
      </c>
      <c r="W17" s="120"/>
      <c r="X17" s="120"/>
      <c r="Y17" s="120"/>
      <c r="Z17" s="120"/>
      <c r="AA17" s="173"/>
      <c r="AB17" s="53">
        <f t="shared" si="7"/>
        <v>220</v>
      </c>
      <c r="AC17" s="118" t="s">
        <v>79</v>
      </c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54">
        <f aca="true" t="shared" si="12" ref="AQ17:AQ40">IF(BY17=TRUE,"X","")</f>
      </c>
      <c r="AR17" s="54">
        <f aca="true" t="shared" si="13" ref="AR17:AR40">IF(BZ17=TRUE,"X","")</f>
      </c>
      <c r="AS17" s="54">
        <f aca="true" t="shared" si="14" ref="AS17:AS40">IF(CA17=TRUE,"X","")</f>
      </c>
      <c r="AT17" s="54">
        <f aca="true" t="shared" si="15" ref="AT17:AT40">IF(CB17=TRUE,"X","")</f>
      </c>
      <c r="AU17" s="54">
        <f aca="true" t="shared" si="16" ref="AU17:AU40">IF(CC17=TRUE,"X","")</f>
      </c>
      <c r="AV17" s="55">
        <f t="shared" si="8"/>
        <v>590</v>
      </c>
      <c r="AW17" s="118" t="s">
        <v>116</v>
      </c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54">
        <f t="shared" si="6"/>
      </c>
      <c r="BL17" s="54">
        <f t="shared" si="2"/>
      </c>
      <c r="BM17" s="54">
        <f t="shared" si="3"/>
      </c>
      <c r="BN17" s="54">
        <f t="shared" si="4"/>
      </c>
      <c r="BO17" s="54">
        <f t="shared" si="5"/>
      </c>
      <c r="BP17" s="16"/>
      <c r="BX17" s="86">
        <f t="shared" si="9"/>
        <v>220</v>
      </c>
      <c r="BY17" s="87" t="b">
        <v>0</v>
      </c>
      <c r="BZ17" s="87" t="b">
        <v>0</v>
      </c>
      <c r="CA17" s="87" t="b">
        <v>0</v>
      </c>
      <c r="CB17" s="87" t="b">
        <v>0</v>
      </c>
      <c r="CC17" s="87" t="b">
        <v>0</v>
      </c>
      <c r="CD17" s="87" t="b">
        <v>0</v>
      </c>
      <c r="CE17" s="87" t="b">
        <v>0</v>
      </c>
      <c r="CF17" s="87" t="b">
        <v>0</v>
      </c>
      <c r="CG17" s="87" t="b">
        <v>0</v>
      </c>
      <c r="CH17" s="88" t="b">
        <v>0</v>
      </c>
      <c r="CI17" s="89" t="s">
        <v>328</v>
      </c>
      <c r="CJ17" s="90" t="s">
        <v>509</v>
      </c>
    </row>
    <row r="18" spans="2:88" ht="13.5" customHeight="1">
      <c r="B18" s="60">
        <f>B17+1</f>
        <v>33</v>
      </c>
      <c r="C18" s="128" t="s">
        <v>57</v>
      </c>
      <c r="D18" s="128"/>
      <c r="E18" s="128"/>
      <c r="F18" s="128"/>
      <c r="G18" s="128"/>
      <c r="H18" s="128"/>
      <c r="I18" s="128"/>
      <c r="J18" s="128"/>
      <c r="K18" s="57">
        <f>IF($BW$8=8,"X","")</f>
      </c>
      <c r="L18" s="118" t="s">
        <v>220</v>
      </c>
      <c r="M18" s="118"/>
      <c r="N18" s="118"/>
      <c r="O18" s="118"/>
      <c r="P18" s="118"/>
      <c r="Q18" s="118"/>
      <c r="R18" s="118"/>
      <c r="S18" s="118"/>
      <c r="T18" s="119">
        <f t="shared" si="10"/>
      </c>
      <c r="U18" s="119"/>
      <c r="V18" s="120">
        <f t="shared" si="11"/>
      </c>
      <c r="W18" s="120"/>
      <c r="X18" s="121"/>
      <c r="Y18" s="121"/>
      <c r="Z18" s="121"/>
      <c r="AA18" s="129"/>
      <c r="AB18" s="53">
        <f t="shared" si="7"/>
        <v>230</v>
      </c>
      <c r="AC18" s="118" t="s">
        <v>80</v>
      </c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54">
        <f t="shared" si="12"/>
      </c>
      <c r="AR18" s="54">
        <f t="shared" si="13"/>
      </c>
      <c r="AS18" s="54">
        <f t="shared" si="14"/>
      </c>
      <c r="AT18" s="54">
        <f t="shared" si="15"/>
      </c>
      <c r="AU18" s="54">
        <f t="shared" si="16"/>
      </c>
      <c r="AV18" s="55">
        <f t="shared" si="8"/>
        <v>600</v>
      </c>
      <c r="AW18" s="118" t="s">
        <v>117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54">
        <f t="shared" si="6"/>
      </c>
      <c r="BL18" s="54">
        <f t="shared" si="2"/>
      </c>
      <c r="BM18" s="54">
        <f t="shared" si="3"/>
      </c>
      <c r="BN18" s="54">
        <f t="shared" si="4"/>
      </c>
      <c r="BO18" s="54">
        <f t="shared" si="5"/>
      </c>
      <c r="BP18" s="16"/>
      <c r="BX18" s="86">
        <f t="shared" si="9"/>
        <v>230</v>
      </c>
      <c r="BY18" s="87" t="b">
        <v>0</v>
      </c>
      <c r="BZ18" s="87" t="b">
        <v>0</v>
      </c>
      <c r="CA18" s="87" t="b">
        <v>0</v>
      </c>
      <c r="CB18" s="87" t="b">
        <v>0</v>
      </c>
      <c r="CC18" s="87" t="b">
        <v>0</v>
      </c>
      <c r="CD18" s="87" t="b">
        <v>0</v>
      </c>
      <c r="CE18" s="87" t="b">
        <v>0</v>
      </c>
      <c r="CF18" s="87" t="b">
        <v>0</v>
      </c>
      <c r="CG18" s="87" t="b">
        <v>0</v>
      </c>
      <c r="CH18" s="88" t="b">
        <v>0</v>
      </c>
      <c r="CI18" s="89" t="s">
        <v>286</v>
      </c>
      <c r="CJ18" s="91" t="s">
        <v>525</v>
      </c>
    </row>
    <row r="19" spans="2:88" ht="13.5" customHeight="1">
      <c r="B19" s="60">
        <f>B18+1</f>
        <v>34</v>
      </c>
      <c r="C19" s="128" t="s">
        <v>58</v>
      </c>
      <c r="D19" s="128"/>
      <c r="E19" s="128"/>
      <c r="F19" s="128"/>
      <c r="G19" s="128"/>
      <c r="H19" s="128"/>
      <c r="I19" s="128"/>
      <c r="J19" s="128"/>
      <c r="K19" s="57">
        <f>IF($BW$8=9,"X","")</f>
      </c>
      <c r="L19" s="130" t="s">
        <v>17</v>
      </c>
      <c r="M19" s="131"/>
      <c r="N19" s="131"/>
      <c r="O19" s="131"/>
      <c r="P19" s="131"/>
      <c r="Q19" s="131"/>
      <c r="R19" s="131"/>
      <c r="S19" s="132"/>
      <c r="T19" s="119">
        <f t="shared" si="10"/>
      </c>
      <c r="U19" s="119"/>
      <c r="V19" s="120">
        <f t="shared" si="11"/>
      </c>
      <c r="W19" s="120"/>
      <c r="X19" s="121"/>
      <c r="Y19" s="121"/>
      <c r="Z19" s="121"/>
      <c r="AA19" s="129"/>
      <c r="AB19" s="53">
        <f t="shared" si="7"/>
        <v>240</v>
      </c>
      <c r="AC19" s="118" t="s">
        <v>81</v>
      </c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54">
        <f t="shared" si="12"/>
      </c>
      <c r="AR19" s="54">
        <f t="shared" si="13"/>
      </c>
      <c r="AS19" s="54">
        <f t="shared" si="14"/>
      </c>
      <c r="AT19" s="54">
        <f t="shared" si="15"/>
      </c>
      <c r="AU19" s="54">
        <f t="shared" si="16"/>
      </c>
      <c r="AV19" s="55">
        <f t="shared" si="8"/>
        <v>610</v>
      </c>
      <c r="AW19" s="118" t="s">
        <v>118</v>
      </c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54">
        <f t="shared" si="6"/>
      </c>
      <c r="BL19" s="54">
        <f t="shared" si="2"/>
      </c>
      <c r="BM19" s="54">
        <f t="shared" si="3"/>
      </c>
      <c r="BN19" s="54">
        <f t="shared" si="4"/>
      </c>
      <c r="BO19" s="54">
        <f t="shared" si="5"/>
      </c>
      <c r="BP19" s="16"/>
      <c r="BX19" s="86">
        <f t="shared" si="9"/>
        <v>240</v>
      </c>
      <c r="BY19" s="87" t="b">
        <v>0</v>
      </c>
      <c r="BZ19" s="87" t="b">
        <v>0</v>
      </c>
      <c r="CA19" s="87" t="b">
        <v>0</v>
      </c>
      <c r="CB19" s="87" t="b">
        <v>0</v>
      </c>
      <c r="CC19" s="87" t="b">
        <v>0</v>
      </c>
      <c r="CD19" s="87" t="b">
        <v>0</v>
      </c>
      <c r="CE19" s="87" t="b">
        <v>0</v>
      </c>
      <c r="CF19" s="87" t="b">
        <v>0</v>
      </c>
      <c r="CG19" s="87" t="b">
        <v>0</v>
      </c>
      <c r="CH19" s="88" t="b">
        <v>0</v>
      </c>
      <c r="CI19" s="89" t="s">
        <v>329</v>
      </c>
      <c r="CJ19" s="91" t="s">
        <v>526</v>
      </c>
    </row>
    <row r="20" spans="2:88" ht="13.5" customHeight="1">
      <c r="B20" s="60">
        <f>B19+1</f>
        <v>35</v>
      </c>
      <c r="C20" s="128" t="s">
        <v>54</v>
      </c>
      <c r="D20" s="128"/>
      <c r="E20" s="128"/>
      <c r="F20" s="128"/>
      <c r="G20" s="128"/>
      <c r="H20" s="128"/>
      <c r="I20" s="128"/>
      <c r="J20" s="128"/>
      <c r="K20" s="57">
        <f>IF($BW$8=10,"X","")</f>
      </c>
      <c r="L20" s="130" t="s">
        <v>18</v>
      </c>
      <c r="M20" s="131"/>
      <c r="N20" s="131"/>
      <c r="O20" s="131"/>
      <c r="P20" s="131"/>
      <c r="Q20" s="131"/>
      <c r="R20" s="131"/>
      <c r="S20" s="132"/>
      <c r="T20" s="119">
        <f t="shared" si="10"/>
      </c>
      <c r="U20" s="119"/>
      <c r="V20" s="120">
        <f t="shared" si="11"/>
      </c>
      <c r="W20" s="120"/>
      <c r="X20" s="121"/>
      <c r="Y20" s="121"/>
      <c r="Z20" s="121"/>
      <c r="AA20" s="129"/>
      <c r="AB20" s="53">
        <f t="shared" si="7"/>
        <v>250</v>
      </c>
      <c r="AC20" s="118" t="s">
        <v>82</v>
      </c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54">
        <f t="shared" si="12"/>
      </c>
      <c r="AR20" s="54">
        <f t="shared" si="13"/>
      </c>
      <c r="AS20" s="54">
        <f t="shared" si="14"/>
      </c>
      <c r="AT20" s="54">
        <f t="shared" si="15"/>
      </c>
      <c r="AU20" s="54">
        <f t="shared" si="16"/>
      </c>
      <c r="AV20" s="55">
        <f t="shared" si="8"/>
        <v>620</v>
      </c>
      <c r="AW20" s="118" t="s">
        <v>119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54">
        <f t="shared" si="6"/>
      </c>
      <c r="BL20" s="54">
        <f t="shared" si="2"/>
      </c>
      <c r="BM20" s="54">
        <f t="shared" si="3"/>
      </c>
      <c r="BN20" s="54">
        <f t="shared" si="4"/>
      </c>
      <c r="BO20" s="54">
        <f t="shared" si="5"/>
      </c>
      <c r="BP20" s="16"/>
      <c r="BX20" s="86">
        <f t="shared" si="9"/>
        <v>250</v>
      </c>
      <c r="BY20" s="87" t="b">
        <v>0</v>
      </c>
      <c r="BZ20" s="87" t="b">
        <v>0</v>
      </c>
      <c r="CA20" s="87" t="b">
        <v>0</v>
      </c>
      <c r="CB20" s="87" t="b">
        <v>0</v>
      </c>
      <c r="CC20" s="87" t="b">
        <v>0</v>
      </c>
      <c r="CD20" s="87" t="b">
        <v>0</v>
      </c>
      <c r="CE20" s="87" t="b">
        <v>0</v>
      </c>
      <c r="CF20" s="87" t="b">
        <v>0</v>
      </c>
      <c r="CG20" s="87" t="b">
        <v>0</v>
      </c>
      <c r="CH20" s="88" t="b">
        <v>0</v>
      </c>
      <c r="CI20" s="89" t="s">
        <v>330</v>
      </c>
      <c r="CJ20" s="91" t="s">
        <v>527</v>
      </c>
    </row>
    <row r="21" spans="2:88" ht="13.5" customHeight="1">
      <c r="B21" s="160" t="s">
        <v>7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30" t="s">
        <v>19</v>
      </c>
      <c r="M21" s="131"/>
      <c r="N21" s="131"/>
      <c r="O21" s="131"/>
      <c r="P21" s="131"/>
      <c r="Q21" s="131"/>
      <c r="R21" s="131"/>
      <c r="S21" s="132"/>
      <c r="T21" s="119">
        <f t="shared" si="10"/>
      </c>
      <c r="U21" s="119"/>
      <c r="V21" s="120">
        <f t="shared" si="11"/>
      </c>
      <c r="W21" s="120"/>
      <c r="X21" s="121"/>
      <c r="Y21" s="121"/>
      <c r="Z21" s="121"/>
      <c r="AA21" s="129"/>
      <c r="AB21" s="53">
        <f t="shared" si="7"/>
        <v>260</v>
      </c>
      <c r="AC21" s="118" t="s">
        <v>83</v>
      </c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54">
        <f t="shared" si="12"/>
      </c>
      <c r="AR21" s="54">
        <f t="shared" si="13"/>
      </c>
      <c r="AS21" s="54">
        <f t="shared" si="14"/>
      </c>
      <c r="AT21" s="54">
        <f t="shared" si="15"/>
      </c>
      <c r="AU21" s="54">
        <f t="shared" si="16"/>
      </c>
      <c r="AV21" s="55">
        <f t="shared" si="8"/>
        <v>630</v>
      </c>
      <c r="AW21" s="118" t="s">
        <v>120</v>
      </c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54">
        <f t="shared" si="6"/>
      </c>
      <c r="BL21" s="54">
        <f t="shared" si="2"/>
      </c>
      <c r="BM21" s="54">
        <f t="shared" si="3"/>
      </c>
      <c r="BN21" s="54">
        <f t="shared" si="4"/>
      </c>
      <c r="BO21" s="54">
        <f t="shared" si="5"/>
      </c>
      <c r="BP21" s="16"/>
      <c r="BX21" s="86">
        <f t="shared" si="9"/>
        <v>260</v>
      </c>
      <c r="BY21" s="87" t="b">
        <v>0</v>
      </c>
      <c r="BZ21" s="87" t="b">
        <v>0</v>
      </c>
      <c r="CA21" s="87" t="b">
        <v>0</v>
      </c>
      <c r="CB21" s="87" t="b">
        <v>0</v>
      </c>
      <c r="CC21" s="87" t="b">
        <v>0</v>
      </c>
      <c r="CD21" s="87" t="b">
        <v>0</v>
      </c>
      <c r="CE21" s="87" t="b">
        <v>0</v>
      </c>
      <c r="CF21" s="87" t="b">
        <v>0</v>
      </c>
      <c r="CG21" s="87" t="b">
        <v>0</v>
      </c>
      <c r="CH21" s="88" t="b">
        <v>0</v>
      </c>
      <c r="CI21" s="89" t="s">
        <v>331</v>
      </c>
      <c r="CJ21" s="91" t="s">
        <v>528</v>
      </c>
    </row>
    <row r="22" spans="2:88" ht="13.5" customHeight="1">
      <c r="B22" s="60">
        <v>41</v>
      </c>
      <c r="C22" s="128" t="s">
        <v>59</v>
      </c>
      <c r="D22" s="128"/>
      <c r="E22" s="128"/>
      <c r="F22" s="128"/>
      <c r="G22" s="128"/>
      <c r="H22" s="128"/>
      <c r="I22" s="128"/>
      <c r="J22" s="128"/>
      <c r="K22" s="57">
        <f>IF($BW$8=11,"X","")</f>
      </c>
      <c r="L22" s="130" t="s">
        <v>20</v>
      </c>
      <c r="M22" s="131"/>
      <c r="N22" s="131"/>
      <c r="O22" s="131"/>
      <c r="P22" s="131"/>
      <c r="Q22" s="131"/>
      <c r="R22" s="131"/>
      <c r="S22" s="132"/>
      <c r="T22" s="119">
        <f t="shared" si="10"/>
      </c>
      <c r="U22" s="119"/>
      <c r="V22" s="120">
        <f t="shared" si="11"/>
      </c>
      <c r="W22" s="120"/>
      <c r="X22" s="121"/>
      <c r="Y22" s="121"/>
      <c r="Z22" s="121"/>
      <c r="AA22" s="129"/>
      <c r="AB22" s="53">
        <f t="shared" si="7"/>
        <v>270</v>
      </c>
      <c r="AC22" s="118" t="s">
        <v>84</v>
      </c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54">
        <f t="shared" si="12"/>
      </c>
      <c r="AR22" s="54">
        <f t="shared" si="13"/>
      </c>
      <c r="AS22" s="54">
        <f t="shared" si="14"/>
      </c>
      <c r="AT22" s="54">
        <f t="shared" si="15"/>
      </c>
      <c r="AU22" s="54">
        <f t="shared" si="16"/>
      </c>
      <c r="AV22" s="55">
        <f t="shared" si="8"/>
        <v>640</v>
      </c>
      <c r="AW22" s="118" t="s">
        <v>121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54">
        <f t="shared" si="6"/>
      </c>
      <c r="BL22" s="54">
        <f t="shared" si="2"/>
      </c>
      <c r="BM22" s="54">
        <f t="shared" si="3"/>
      </c>
      <c r="BN22" s="54">
        <f t="shared" si="4"/>
      </c>
      <c r="BO22" s="54">
        <f t="shared" si="5"/>
      </c>
      <c r="BP22" s="16"/>
      <c r="BX22" s="86">
        <f t="shared" si="9"/>
        <v>270</v>
      </c>
      <c r="BY22" s="87" t="b">
        <v>0</v>
      </c>
      <c r="BZ22" s="87" t="b">
        <v>0</v>
      </c>
      <c r="CA22" s="87" t="b">
        <v>0</v>
      </c>
      <c r="CB22" s="87" t="b">
        <v>0</v>
      </c>
      <c r="CC22" s="87" t="b">
        <v>0</v>
      </c>
      <c r="CD22" s="87" t="b">
        <v>0</v>
      </c>
      <c r="CE22" s="87" t="b">
        <v>0</v>
      </c>
      <c r="CF22" s="87" t="b">
        <v>0</v>
      </c>
      <c r="CG22" s="87" t="b">
        <v>0</v>
      </c>
      <c r="CH22" s="88" t="b">
        <v>0</v>
      </c>
      <c r="CI22" s="89" t="s">
        <v>332</v>
      </c>
      <c r="CJ22" s="91" t="s">
        <v>529</v>
      </c>
    </row>
    <row r="23" spans="2:88" ht="13.5" customHeight="1">
      <c r="B23" s="60">
        <f>B22+1</f>
        <v>42</v>
      </c>
      <c r="C23" s="128" t="s">
        <v>60</v>
      </c>
      <c r="D23" s="128"/>
      <c r="E23" s="128"/>
      <c r="F23" s="128"/>
      <c r="G23" s="128"/>
      <c r="H23" s="128"/>
      <c r="I23" s="128"/>
      <c r="J23" s="128"/>
      <c r="K23" s="57">
        <f>IF($BW$8=12,"X","")</f>
      </c>
      <c r="L23" s="118" t="s">
        <v>23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21"/>
      <c r="Y23" s="121"/>
      <c r="Z23" s="121"/>
      <c r="AA23" s="129"/>
      <c r="AB23" s="53">
        <f t="shared" si="7"/>
        <v>280</v>
      </c>
      <c r="AC23" s="118" t="s">
        <v>85</v>
      </c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54">
        <f t="shared" si="12"/>
      </c>
      <c r="AR23" s="54">
        <f t="shared" si="13"/>
      </c>
      <c r="AS23" s="54">
        <f t="shared" si="14"/>
      </c>
      <c r="AT23" s="54">
        <f t="shared" si="15"/>
      </c>
      <c r="AU23" s="54">
        <f t="shared" si="16"/>
      </c>
      <c r="AV23" s="55">
        <f t="shared" si="8"/>
        <v>650</v>
      </c>
      <c r="AW23" s="118" t="s">
        <v>122</v>
      </c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54">
        <f t="shared" si="6"/>
      </c>
      <c r="BL23" s="54">
        <f t="shared" si="2"/>
      </c>
      <c r="BM23" s="54">
        <f t="shared" si="3"/>
      </c>
      <c r="BN23" s="54">
        <f t="shared" si="4"/>
      </c>
      <c r="BO23" s="54">
        <f t="shared" si="5"/>
      </c>
      <c r="BP23" s="16"/>
      <c r="BX23" s="86">
        <f t="shared" si="9"/>
        <v>280</v>
      </c>
      <c r="BY23" s="87" t="b">
        <v>0</v>
      </c>
      <c r="BZ23" s="87" t="b">
        <v>0</v>
      </c>
      <c r="CA23" s="87" t="b">
        <v>0</v>
      </c>
      <c r="CB23" s="87" t="b">
        <v>0</v>
      </c>
      <c r="CC23" s="87" t="b">
        <v>0</v>
      </c>
      <c r="CD23" s="87" t="b">
        <v>0</v>
      </c>
      <c r="CE23" s="87" t="b">
        <v>0</v>
      </c>
      <c r="CF23" s="87" t="b">
        <v>0</v>
      </c>
      <c r="CG23" s="87" t="b">
        <v>0</v>
      </c>
      <c r="CH23" s="88" t="b">
        <v>0</v>
      </c>
      <c r="CI23" s="89" t="s">
        <v>333</v>
      </c>
      <c r="CJ23" s="91" t="s">
        <v>530</v>
      </c>
    </row>
    <row r="24" spans="2:88" ht="13.5" customHeight="1">
      <c r="B24" s="60">
        <f>B23+1</f>
        <v>43</v>
      </c>
      <c r="C24" s="128" t="s">
        <v>61</v>
      </c>
      <c r="D24" s="128"/>
      <c r="E24" s="128"/>
      <c r="F24" s="128"/>
      <c r="G24" s="128"/>
      <c r="H24" s="128"/>
      <c r="I24" s="128"/>
      <c r="J24" s="128"/>
      <c r="K24" s="57">
        <f>IF($BW$8=13,"X","")</f>
      </c>
      <c r="L24" s="116" t="s">
        <v>24</v>
      </c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7"/>
      <c r="AB24" s="53">
        <f t="shared" si="7"/>
        <v>290</v>
      </c>
      <c r="AC24" s="118" t="s">
        <v>86</v>
      </c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54">
        <f t="shared" si="12"/>
      </c>
      <c r="AR24" s="54">
        <f t="shared" si="13"/>
      </c>
      <c r="AS24" s="54">
        <f t="shared" si="14"/>
      </c>
      <c r="AT24" s="54">
        <f t="shared" si="15"/>
      </c>
      <c r="AU24" s="54">
        <f t="shared" si="16"/>
      </c>
      <c r="AV24" s="55">
        <f t="shared" si="8"/>
        <v>660</v>
      </c>
      <c r="AW24" s="118" t="s">
        <v>123</v>
      </c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54">
        <f t="shared" si="6"/>
      </c>
      <c r="BL24" s="54">
        <f t="shared" si="2"/>
      </c>
      <c r="BM24" s="54">
        <f t="shared" si="3"/>
      </c>
      <c r="BN24" s="54">
        <f t="shared" si="4"/>
      </c>
      <c r="BO24" s="54">
        <f t="shared" si="5"/>
      </c>
      <c r="BP24" s="16"/>
      <c r="BX24" s="86">
        <f t="shared" si="9"/>
        <v>290</v>
      </c>
      <c r="BY24" s="87" t="b">
        <v>0</v>
      </c>
      <c r="BZ24" s="87" t="b">
        <v>0</v>
      </c>
      <c r="CA24" s="87" t="b">
        <v>0</v>
      </c>
      <c r="CB24" s="87" t="b">
        <v>0</v>
      </c>
      <c r="CC24" s="87" t="b">
        <v>0</v>
      </c>
      <c r="CD24" s="87" t="b">
        <v>0</v>
      </c>
      <c r="CE24" s="87" t="b">
        <v>0</v>
      </c>
      <c r="CF24" s="87" t="b">
        <v>0</v>
      </c>
      <c r="CG24" s="87" t="b">
        <v>0</v>
      </c>
      <c r="CH24" s="88" t="b">
        <v>0</v>
      </c>
      <c r="CI24" s="89" t="s">
        <v>334</v>
      </c>
      <c r="CJ24" s="91" t="s">
        <v>531</v>
      </c>
    </row>
    <row r="25" spans="2:88" ht="13.5" customHeight="1">
      <c r="B25" s="60">
        <f>B24+1</f>
        <v>44</v>
      </c>
      <c r="C25" s="128" t="s">
        <v>62</v>
      </c>
      <c r="D25" s="128"/>
      <c r="E25" s="128"/>
      <c r="F25" s="128"/>
      <c r="G25" s="128"/>
      <c r="H25" s="128"/>
      <c r="I25" s="128"/>
      <c r="J25" s="128"/>
      <c r="K25" s="57">
        <f>IF($BW$8=14,"X","")</f>
      </c>
      <c r="L25" s="118" t="s">
        <v>25</v>
      </c>
      <c r="M25" s="118"/>
      <c r="N25" s="118"/>
      <c r="O25" s="118"/>
      <c r="P25" s="118"/>
      <c r="Q25" s="118"/>
      <c r="R25" s="118"/>
      <c r="S25" s="54">
        <f>IF(BU25=TRUE,"X","")</f>
      </c>
      <c r="T25" s="118" t="s">
        <v>26</v>
      </c>
      <c r="U25" s="118"/>
      <c r="V25" s="118"/>
      <c r="W25" s="118"/>
      <c r="X25" s="118"/>
      <c r="Y25" s="118"/>
      <c r="Z25" s="118"/>
      <c r="AA25" s="61">
        <f>IF(BV25=TRUE,"X","")</f>
      </c>
      <c r="AB25" s="53">
        <f t="shared" si="7"/>
        <v>300</v>
      </c>
      <c r="AC25" s="118" t="s">
        <v>87</v>
      </c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54">
        <f t="shared" si="12"/>
      </c>
      <c r="AR25" s="54">
        <f t="shared" si="13"/>
      </c>
      <c r="AS25" s="54">
        <f t="shared" si="14"/>
      </c>
      <c r="AT25" s="54">
        <f t="shared" si="15"/>
      </c>
      <c r="AU25" s="54">
        <f t="shared" si="16"/>
      </c>
      <c r="AV25" s="55">
        <f t="shared" si="8"/>
        <v>670</v>
      </c>
      <c r="AW25" s="118" t="s">
        <v>124</v>
      </c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54">
        <f t="shared" si="6"/>
      </c>
      <c r="BL25" s="54">
        <f t="shared" si="2"/>
      </c>
      <c r="BM25" s="54">
        <f t="shared" si="3"/>
      </c>
      <c r="BN25" s="54">
        <f t="shared" si="4"/>
      </c>
      <c r="BO25" s="54">
        <f t="shared" si="5"/>
      </c>
      <c r="BP25" s="16"/>
      <c r="BU25" s="93" t="b">
        <v>0</v>
      </c>
      <c r="BV25" s="93" t="b">
        <v>0</v>
      </c>
      <c r="BX25" s="86">
        <f t="shared" si="9"/>
        <v>300</v>
      </c>
      <c r="BY25" s="87" t="b">
        <v>0</v>
      </c>
      <c r="BZ25" s="87" t="b">
        <v>0</v>
      </c>
      <c r="CA25" s="87" t="b">
        <v>0</v>
      </c>
      <c r="CB25" s="87" t="b">
        <v>0</v>
      </c>
      <c r="CC25" s="87" t="b">
        <v>0</v>
      </c>
      <c r="CD25" s="87" t="b">
        <v>0</v>
      </c>
      <c r="CE25" s="87" t="b">
        <v>0</v>
      </c>
      <c r="CF25" s="87" t="b">
        <v>0</v>
      </c>
      <c r="CG25" s="87" t="b">
        <v>0</v>
      </c>
      <c r="CH25" s="88" t="b">
        <v>0</v>
      </c>
      <c r="CI25" s="89" t="s">
        <v>335</v>
      </c>
      <c r="CJ25" s="91" t="s">
        <v>532</v>
      </c>
    </row>
    <row r="26" spans="2:88" ht="13.5" customHeight="1">
      <c r="B26" s="60">
        <f>B25+1</f>
        <v>45</v>
      </c>
      <c r="C26" s="128" t="s">
        <v>54</v>
      </c>
      <c r="D26" s="128"/>
      <c r="E26" s="128"/>
      <c r="F26" s="128"/>
      <c r="G26" s="128"/>
      <c r="H26" s="128"/>
      <c r="I26" s="128"/>
      <c r="J26" s="128"/>
      <c r="K26" s="57">
        <f>IF($BW$8=15,"X","")</f>
      </c>
      <c r="L26" s="118" t="s">
        <v>51</v>
      </c>
      <c r="M26" s="118"/>
      <c r="N26" s="118"/>
      <c r="O26" s="118"/>
      <c r="P26" s="118"/>
      <c r="Q26" s="118"/>
      <c r="R26" s="118"/>
      <c r="S26" s="54">
        <f>IF(BU26=TRUE,"X","")</f>
      </c>
      <c r="T26" s="118" t="s">
        <v>28</v>
      </c>
      <c r="U26" s="118"/>
      <c r="V26" s="118"/>
      <c r="W26" s="118"/>
      <c r="X26" s="118"/>
      <c r="Y26" s="118"/>
      <c r="Z26" s="118"/>
      <c r="AA26" s="61">
        <f>IF(BV26=TRUE,"X","")</f>
      </c>
      <c r="AB26" s="53">
        <f t="shared" si="7"/>
        <v>310</v>
      </c>
      <c r="AC26" s="118" t="s">
        <v>88</v>
      </c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54">
        <f t="shared" si="12"/>
      </c>
      <c r="AR26" s="54">
        <f t="shared" si="13"/>
      </c>
      <c r="AS26" s="54">
        <f t="shared" si="14"/>
      </c>
      <c r="AT26" s="54">
        <f t="shared" si="15"/>
      </c>
      <c r="AU26" s="54">
        <f t="shared" si="16"/>
      </c>
      <c r="AV26" s="55">
        <f t="shared" si="8"/>
        <v>680</v>
      </c>
      <c r="AW26" s="118" t="s">
        <v>125</v>
      </c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54">
        <f t="shared" si="6"/>
      </c>
      <c r="BL26" s="54">
        <f t="shared" si="2"/>
      </c>
      <c r="BM26" s="54">
        <f t="shared" si="3"/>
      </c>
      <c r="BN26" s="54">
        <f t="shared" si="4"/>
      </c>
      <c r="BO26" s="54">
        <f t="shared" si="5"/>
      </c>
      <c r="BP26" s="16"/>
      <c r="BU26" s="93" t="b">
        <v>0</v>
      </c>
      <c r="BV26" s="93" t="b">
        <v>0</v>
      </c>
      <c r="BX26" s="86">
        <f t="shared" si="9"/>
        <v>310</v>
      </c>
      <c r="BY26" s="87" t="b">
        <v>0</v>
      </c>
      <c r="BZ26" s="87" t="b">
        <v>0</v>
      </c>
      <c r="CA26" s="87" t="b">
        <v>0</v>
      </c>
      <c r="CB26" s="87" t="b">
        <v>0</v>
      </c>
      <c r="CC26" s="87" t="b">
        <v>0</v>
      </c>
      <c r="CD26" s="87" t="b">
        <v>0</v>
      </c>
      <c r="CE26" s="87" t="b">
        <v>0</v>
      </c>
      <c r="CF26" s="87" t="b">
        <v>0</v>
      </c>
      <c r="CG26" s="87" t="b">
        <v>0</v>
      </c>
      <c r="CH26" s="88" t="b">
        <v>0</v>
      </c>
      <c r="CI26" s="89" t="s">
        <v>287</v>
      </c>
      <c r="CJ26" s="91" t="s">
        <v>533</v>
      </c>
    </row>
    <row r="27" spans="2:88" ht="13.5" customHeight="1">
      <c r="B27" s="160" t="s">
        <v>8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18" t="s">
        <v>27</v>
      </c>
      <c r="M27" s="118"/>
      <c r="N27" s="118"/>
      <c r="O27" s="118"/>
      <c r="P27" s="118"/>
      <c r="Q27" s="118"/>
      <c r="R27" s="118"/>
      <c r="S27" s="54">
        <f>IF(BU27=TRUE,"X","")</f>
      </c>
      <c r="T27" s="118" t="s">
        <v>29</v>
      </c>
      <c r="U27" s="118"/>
      <c r="V27" s="118"/>
      <c r="W27" s="118"/>
      <c r="X27" s="118"/>
      <c r="Y27" s="118"/>
      <c r="Z27" s="118"/>
      <c r="AA27" s="61">
        <f>IF(BV27=TRUE,"X","")</f>
      </c>
      <c r="AB27" s="53">
        <f t="shared" si="7"/>
        <v>320</v>
      </c>
      <c r="AC27" s="118" t="s">
        <v>89</v>
      </c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54">
        <f t="shared" si="12"/>
      </c>
      <c r="AR27" s="54">
        <f t="shared" si="13"/>
      </c>
      <c r="AS27" s="54">
        <f t="shared" si="14"/>
      </c>
      <c r="AT27" s="54">
        <f t="shared" si="15"/>
      </c>
      <c r="AU27" s="54">
        <f t="shared" si="16"/>
      </c>
      <c r="AV27" s="55">
        <f t="shared" si="8"/>
        <v>690</v>
      </c>
      <c r="AW27" s="118" t="s">
        <v>126</v>
      </c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54">
        <f t="shared" si="6"/>
      </c>
      <c r="BL27" s="54">
        <f t="shared" si="2"/>
      </c>
      <c r="BM27" s="54">
        <f t="shared" si="3"/>
      </c>
      <c r="BN27" s="54">
        <f t="shared" si="4"/>
      </c>
      <c r="BO27" s="54">
        <f t="shared" si="5"/>
      </c>
      <c r="BP27" s="16"/>
      <c r="BU27" s="93" t="b">
        <v>0</v>
      </c>
      <c r="BV27" s="93" t="b">
        <v>0</v>
      </c>
      <c r="BX27" s="86">
        <f t="shared" si="9"/>
        <v>320</v>
      </c>
      <c r="BY27" s="87" t="b">
        <v>0</v>
      </c>
      <c r="BZ27" s="87" t="b">
        <v>0</v>
      </c>
      <c r="CA27" s="87" t="b">
        <v>0</v>
      </c>
      <c r="CB27" s="87" t="b">
        <v>0</v>
      </c>
      <c r="CC27" s="87" t="b">
        <v>0</v>
      </c>
      <c r="CD27" s="87" t="b">
        <v>0</v>
      </c>
      <c r="CE27" s="87" t="b">
        <v>0</v>
      </c>
      <c r="CF27" s="87" t="b">
        <v>0</v>
      </c>
      <c r="CG27" s="87" t="b">
        <v>0</v>
      </c>
      <c r="CH27" s="88" t="b">
        <v>0</v>
      </c>
      <c r="CI27" s="89" t="s">
        <v>336</v>
      </c>
      <c r="CJ27" s="91" t="s">
        <v>510</v>
      </c>
    </row>
    <row r="28" spans="2:88" ht="13.5" customHeight="1">
      <c r="B28" s="60">
        <v>51</v>
      </c>
      <c r="C28" s="128" t="s">
        <v>63</v>
      </c>
      <c r="D28" s="128"/>
      <c r="E28" s="128"/>
      <c r="F28" s="128"/>
      <c r="G28" s="128"/>
      <c r="H28" s="128"/>
      <c r="I28" s="128"/>
      <c r="J28" s="128"/>
      <c r="K28" s="57">
        <f>IF($BW$8=16,"X","")</f>
      </c>
      <c r="L28" s="118" t="s">
        <v>30</v>
      </c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2"/>
      <c r="AB28" s="53">
        <f t="shared" si="7"/>
        <v>330</v>
      </c>
      <c r="AC28" s="118" t="s">
        <v>90</v>
      </c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54">
        <f t="shared" si="12"/>
      </c>
      <c r="AR28" s="54">
        <f t="shared" si="13"/>
      </c>
      <c r="AS28" s="54">
        <f t="shared" si="14"/>
      </c>
      <c r="AT28" s="54">
        <f t="shared" si="15"/>
      </c>
      <c r="AU28" s="54">
        <f t="shared" si="16"/>
      </c>
      <c r="AV28" s="55">
        <f t="shared" si="8"/>
        <v>700</v>
      </c>
      <c r="AW28" s="118" t="s">
        <v>127</v>
      </c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54">
        <f t="shared" si="6"/>
      </c>
      <c r="BL28" s="54">
        <f t="shared" si="2"/>
      </c>
      <c r="BM28" s="54">
        <f t="shared" si="3"/>
      </c>
      <c r="BN28" s="54">
        <f t="shared" si="4"/>
      </c>
      <c r="BO28" s="54">
        <f t="shared" si="5"/>
      </c>
      <c r="BP28" s="16"/>
      <c r="BX28" s="86">
        <f t="shared" si="9"/>
        <v>330</v>
      </c>
      <c r="BY28" s="87" t="b">
        <v>0</v>
      </c>
      <c r="BZ28" s="87" t="b">
        <v>0</v>
      </c>
      <c r="CA28" s="87" t="b">
        <v>0</v>
      </c>
      <c r="CB28" s="87" t="b">
        <v>0</v>
      </c>
      <c r="CC28" s="87" t="b">
        <v>0</v>
      </c>
      <c r="CD28" s="87" t="b">
        <v>0</v>
      </c>
      <c r="CE28" s="87" t="b">
        <v>0</v>
      </c>
      <c r="CF28" s="87" t="b">
        <v>0</v>
      </c>
      <c r="CG28" s="87" t="b">
        <v>0</v>
      </c>
      <c r="CH28" s="88" t="b">
        <v>0</v>
      </c>
      <c r="CI28" s="89" t="s">
        <v>337</v>
      </c>
      <c r="CJ28" s="91" t="s">
        <v>534</v>
      </c>
    </row>
    <row r="29" spans="2:88" ht="13.5" customHeight="1">
      <c r="B29" s="60">
        <f>B28+1</f>
        <v>52</v>
      </c>
      <c r="C29" s="128" t="s">
        <v>64</v>
      </c>
      <c r="D29" s="128"/>
      <c r="E29" s="128"/>
      <c r="F29" s="128"/>
      <c r="G29" s="128"/>
      <c r="H29" s="128"/>
      <c r="I29" s="128"/>
      <c r="J29" s="128"/>
      <c r="K29" s="57">
        <f>IF($BW$8=17,"X","")</f>
      </c>
      <c r="L29" s="116" t="s">
        <v>31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59"/>
      <c r="W29" s="121"/>
      <c r="X29" s="121"/>
      <c r="Y29" s="121"/>
      <c r="Z29" s="121"/>
      <c r="AA29" s="129"/>
      <c r="AB29" s="53">
        <f t="shared" si="7"/>
        <v>340</v>
      </c>
      <c r="AC29" s="118" t="s">
        <v>91</v>
      </c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54">
        <f t="shared" si="12"/>
      </c>
      <c r="AR29" s="54">
        <f t="shared" si="13"/>
      </c>
      <c r="AS29" s="54">
        <f t="shared" si="14"/>
      </c>
      <c r="AT29" s="54">
        <f t="shared" si="15"/>
      </c>
      <c r="AU29" s="54">
        <f t="shared" si="16"/>
      </c>
      <c r="AV29" s="55">
        <f t="shared" si="8"/>
        <v>710</v>
      </c>
      <c r="AW29" s="118" t="s">
        <v>128</v>
      </c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54">
        <f t="shared" si="6"/>
      </c>
      <c r="BL29" s="54">
        <f t="shared" si="2"/>
      </c>
      <c r="BM29" s="54">
        <f t="shared" si="3"/>
      </c>
      <c r="BN29" s="54">
        <f t="shared" si="4"/>
      </c>
      <c r="BO29" s="54">
        <f t="shared" si="5"/>
      </c>
      <c r="BP29" s="16"/>
      <c r="BX29" s="86">
        <f t="shared" si="9"/>
        <v>340</v>
      </c>
      <c r="BY29" s="87" t="b">
        <v>0</v>
      </c>
      <c r="BZ29" s="87" t="b">
        <v>0</v>
      </c>
      <c r="CA29" s="87" t="b">
        <v>0</v>
      </c>
      <c r="CB29" s="87" t="b">
        <v>0</v>
      </c>
      <c r="CC29" s="87" t="b">
        <v>0</v>
      </c>
      <c r="CD29" s="87" t="b">
        <v>0</v>
      </c>
      <c r="CE29" s="87" t="b">
        <v>0</v>
      </c>
      <c r="CF29" s="87" t="b">
        <v>0</v>
      </c>
      <c r="CG29" s="87" t="b">
        <v>0</v>
      </c>
      <c r="CH29" s="88" t="b">
        <v>0</v>
      </c>
      <c r="CI29" s="89" t="s">
        <v>338</v>
      </c>
      <c r="CJ29" s="91" t="s">
        <v>535</v>
      </c>
    </row>
    <row r="30" spans="2:88" ht="13.5" customHeight="1">
      <c r="B30" s="60">
        <f>B29+1</f>
        <v>53</v>
      </c>
      <c r="C30" s="128" t="s">
        <v>65</v>
      </c>
      <c r="D30" s="128"/>
      <c r="E30" s="128"/>
      <c r="F30" s="128"/>
      <c r="G30" s="128"/>
      <c r="H30" s="128"/>
      <c r="I30" s="128"/>
      <c r="J30" s="128"/>
      <c r="K30" s="57">
        <f>IF($BW$8=18,"X","")</f>
      </c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21"/>
      <c r="W30" s="121"/>
      <c r="X30" s="121"/>
      <c r="Y30" s="121"/>
      <c r="Z30" s="121"/>
      <c r="AA30" s="129"/>
      <c r="AB30" s="53">
        <f t="shared" si="7"/>
        <v>350</v>
      </c>
      <c r="AC30" s="118" t="s">
        <v>92</v>
      </c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54">
        <f t="shared" si="12"/>
      </c>
      <c r="AR30" s="54">
        <f t="shared" si="13"/>
      </c>
      <c r="AS30" s="54">
        <f t="shared" si="14"/>
      </c>
      <c r="AT30" s="54">
        <f t="shared" si="15"/>
      </c>
      <c r="AU30" s="54">
        <f t="shared" si="16"/>
      </c>
      <c r="AV30" s="55">
        <f t="shared" si="8"/>
        <v>720</v>
      </c>
      <c r="AW30" s="118" t="s">
        <v>129</v>
      </c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54">
        <f t="shared" si="6"/>
      </c>
      <c r="BL30" s="54">
        <f t="shared" si="2"/>
      </c>
      <c r="BM30" s="54">
        <f t="shared" si="3"/>
      </c>
      <c r="BN30" s="54">
        <f t="shared" si="4"/>
      </c>
      <c r="BO30" s="54">
        <f t="shared" si="5"/>
      </c>
      <c r="BP30" s="16"/>
      <c r="BX30" s="86">
        <f t="shared" si="9"/>
        <v>350</v>
      </c>
      <c r="BY30" s="87" t="b">
        <v>0</v>
      </c>
      <c r="BZ30" s="87" t="b">
        <v>0</v>
      </c>
      <c r="CA30" s="87" t="b">
        <v>0</v>
      </c>
      <c r="CB30" s="87" t="b">
        <v>0</v>
      </c>
      <c r="CC30" s="87" t="b">
        <v>0</v>
      </c>
      <c r="CD30" s="87" t="b">
        <v>0</v>
      </c>
      <c r="CE30" s="87" t="b">
        <v>0</v>
      </c>
      <c r="CF30" s="87" t="b">
        <v>0</v>
      </c>
      <c r="CG30" s="87" t="b">
        <v>0</v>
      </c>
      <c r="CH30" s="88" t="b">
        <v>0</v>
      </c>
      <c r="CI30" s="89" t="s">
        <v>339</v>
      </c>
      <c r="CJ30" s="91" t="s">
        <v>536</v>
      </c>
    </row>
    <row r="31" spans="2:88" ht="13.5" customHeight="1">
      <c r="B31" s="60">
        <f>B30+1</f>
        <v>54</v>
      </c>
      <c r="C31" s="128" t="s">
        <v>66</v>
      </c>
      <c r="D31" s="128"/>
      <c r="E31" s="128"/>
      <c r="F31" s="128"/>
      <c r="G31" s="128"/>
      <c r="H31" s="128"/>
      <c r="I31" s="128"/>
      <c r="J31" s="128"/>
      <c r="K31" s="57">
        <f>IF($BW$8=19,"X","")</f>
      </c>
      <c r="L31" s="163" t="s">
        <v>32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4"/>
      <c r="AB31" s="53">
        <f t="shared" si="7"/>
        <v>360</v>
      </c>
      <c r="AC31" s="118" t="s">
        <v>93</v>
      </c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54">
        <f t="shared" si="12"/>
      </c>
      <c r="AR31" s="54">
        <f t="shared" si="13"/>
      </c>
      <c r="AS31" s="54">
        <f t="shared" si="14"/>
      </c>
      <c r="AT31" s="54">
        <f t="shared" si="15"/>
      </c>
      <c r="AU31" s="54">
        <f t="shared" si="16"/>
      </c>
      <c r="AV31" s="55">
        <f t="shared" si="8"/>
        <v>730</v>
      </c>
      <c r="AW31" s="118" t="s">
        <v>130</v>
      </c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54">
        <f t="shared" si="6"/>
      </c>
      <c r="BL31" s="54">
        <f t="shared" si="2"/>
      </c>
      <c r="BM31" s="54">
        <f t="shared" si="3"/>
      </c>
      <c r="BN31" s="54">
        <f t="shared" si="4"/>
      </c>
      <c r="BO31" s="54">
        <f t="shared" si="5"/>
      </c>
      <c r="BP31" s="16"/>
      <c r="BX31" s="86">
        <f t="shared" si="9"/>
        <v>360</v>
      </c>
      <c r="BY31" s="87" t="b">
        <v>0</v>
      </c>
      <c r="BZ31" s="87" t="b">
        <v>0</v>
      </c>
      <c r="CA31" s="87" t="b">
        <v>0</v>
      </c>
      <c r="CB31" s="87" t="b">
        <v>0</v>
      </c>
      <c r="CC31" s="87" t="b">
        <v>0</v>
      </c>
      <c r="CD31" s="87" t="b">
        <v>0</v>
      </c>
      <c r="CE31" s="87" t="b">
        <v>0</v>
      </c>
      <c r="CF31" s="87" t="b">
        <v>0</v>
      </c>
      <c r="CG31" s="87" t="b">
        <v>0</v>
      </c>
      <c r="CH31" s="88" t="b">
        <v>0</v>
      </c>
      <c r="CI31" s="89" t="s">
        <v>340</v>
      </c>
      <c r="CJ31" s="91" t="s">
        <v>537</v>
      </c>
    </row>
    <row r="32" spans="2:88" ht="13.5" customHeight="1">
      <c r="B32" s="60">
        <v>61</v>
      </c>
      <c r="C32" s="158" t="s">
        <v>48</v>
      </c>
      <c r="D32" s="158"/>
      <c r="E32" s="158"/>
      <c r="F32" s="158"/>
      <c r="G32" s="158"/>
      <c r="H32" s="158"/>
      <c r="I32" s="158"/>
      <c r="J32" s="158"/>
      <c r="K32" s="57">
        <f>IF($BW$8=20,"X","")</f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8"/>
      <c r="AB32" s="53">
        <f t="shared" si="7"/>
        <v>370</v>
      </c>
      <c r="AC32" s="118" t="s">
        <v>94</v>
      </c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54">
        <f t="shared" si="12"/>
      </c>
      <c r="AR32" s="54">
        <f t="shared" si="13"/>
      </c>
      <c r="AS32" s="54">
        <f t="shared" si="14"/>
      </c>
      <c r="AT32" s="54">
        <f t="shared" si="15"/>
      </c>
      <c r="AU32" s="54">
        <f t="shared" si="16"/>
      </c>
      <c r="AV32" s="55">
        <f t="shared" si="8"/>
        <v>740</v>
      </c>
      <c r="AW32" s="118" t="s">
        <v>131</v>
      </c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54">
        <f t="shared" si="6"/>
      </c>
      <c r="BL32" s="54">
        <f t="shared" si="2"/>
      </c>
      <c r="BM32" s="54">
        <f t="shared" si="3"/>
      </c>
      <c r="BN32" s="54">
        <f t="shared" si="4"/>
      </c>
      <c r="BO32" s="54">
        <f t="shared" si="5"/>
      </c>
      <c r="BP32" s="16"/>
      <c r="BX32" s="86">
        <f t="shared" si="9"/>
        <v>370</v>
      </c>
      <c r="BY32" s="87" t="b">
        <v>0</v>
      </c>
      <c r="BZ32" s="87" t="b">
        <v>0</v>
      </c>
      <c r="CA32" s="87" t="b">
        <v>0</v>
      </c>
      <c r="CB32" s="87" t="b">
        <v>0</v>
      </c>
      <c r="CC32" s="87" t="b">
        <v>0</v>
      </c>
      <c r="CD32" s="87" t="b">
        <v>0</v>
      </c>
      <c r="CE32" s="87" t="b">
        <v>0</v>
      </c>
      <c r="CF32" s="87" t="b">
        <v>0</v>
      </c>
      <c r="CG32" s="87" t="b">
        <v>0</v>
      </c>
      <c r="CH32" s="88" t="b">
        <v>0</v>
      </c>
      <c r="CI32" s="89" t="s">
        <v>341</v>
      </c>
      <c r="CJ32" s="91" t="s">
        <v>538</v>
      </c>
    </row>
    <row r="33" spans="2:88" ht="13.5" customHeight="1">
      <c r="B33" s="60">
        <v>71</v>
      </c>
      <c r="C33" s="158" t="s">
        <v>49</v>
      </c>
      <c r="D33" s="158"/>
      <c r="E33" s="158"/>
      <c r="F33" s="158"/>
      <c r="G33" s="158"/>
      <c r="H33" s="158"/>
      <c r="I33" s="158"/>
      <c r="J33" s="158"/>
      <c r="K33" s="57">
        <f>IF($BW$8=21,"X","")</f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8"/>
      <c r="AB33" s="53">
        <f t="shared" si="7"/>
        <v>380</v>
      </c>
      <c r="AC33" s="118" t="s">
        <v>95</v>
      </c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54">
        <f t="shared" si="12"/>
      </c>
      <c r="AR33" s="54">
        <f t="shared" si="13"/>
      </c>
      <c r="AS33" s="54">
        <f t="shared" si="14"/>
      </c>
      <c r="AT33" s="54">
        <f t="shared" si="15"/>
      </c>
      <c r="AU33" s="54">
        <f t="shared" si="16"/>
      </c>
      <c r="AV33" s="55">
        <f t="shared" si="8"/>
        <v>750</v>
      </c>
      <c r="AW33" s="118" t="s">
        <v>132</v>
      </c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54">
        <f t="shared" si="6"/>
      </c>
      <c r="BL33" s="54">
        <f t="shared" si="2"/>
      </c>
      <c r="BM33" s="54">
        <f t="shared" si="3"/>
      </c>
      <c r="BN33" s="54">
        <f t="shared" si="4"/>
      </c>
      <c r="BO33" s="54">
        <f t="shared" si="5"/>
      </c>
      <c r="BP33" s="16"/>
      <c r="BX33" s="86">
        <f t="shared" si="9"/>
        <v>380</v>
      </c>
      <c r="BY33" s="87" t="b">
        <v>0</v>
      </c>
      <c r="BZ33" s="87" t="b">
        <v>0</v>
      </c>
      <c r="CA33" s="87" t="b">
        <v>0</v>
      </c>
      <c r="CB33" s="87" t="b">
        <v>0</v>
      </c>
      <c r="CC33" s="87" t="b">
        <v>0</v>
      </c>
      <c r="CD33" s="87" t="b">
        <v>0</v>
      </c>
      <c r="CE33" s="87" t="b">
        <v>0</v>
      </c>
      <c r="CF33" s="87" t="b">
        <v>0</v>
      </c>
      <c r="CG33" s="87" t="b">
        <v>0</v>
      </c>
      <c r="CH33" s="88" t="b">
        <v>0</v>
      </c>
      <c r="CI33" s="89" t="s">
        <v>342</v>
      </c>
      <c r="CJ33" s="91" t="s">
        <v>539</v>
      </c>
    </row>
    <row r="34" spans="2:88" ht="13.5" customHeight="1">
      <c r="B34" s="63">
        <v>81</v>
      </c>
      <c r="C34" s="127" t="s">
        <v>50</v>
      </c>
      <c r="D34" s="127"/>
      <c r="E34" s="127"/>
      <c r="F34" s="127"/>
      <c r="G34" s="127"/>
      <c r="H34" s="127"/>
      <c r="I34" s="127"/>
      <c r="J34" s="127"/>
      <c r="K34" s="57">
        <f>IF($BW$8=22,"X","")</f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8"/>
      <c r="AB34" s="53">
        <f t="shared" si="7"/>
        <v>390</v>
      </c>
      <c r="AC34" s="118" t="s">
        <v>96</v>
      </c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54">
        <f t="shared" si="12"/>
      </c>
      <c r="AR34" s="54">
        <f t="shared" si="13"/>
      </c>
      <c r="AS34" s="54">
        <f t="shared" si="14"/>
      </c>
      <c r="AT34" s="54">
        <f t="shared" si="15"/>
      </c>
      <c r="AU34" s="54">
        <f t="shared" si="16"/>
      </c>
      <c r="AV34" s="55">
        <f t="shared" si="8"/>
        <v>760</v>
      </c>
      <c r="AW34" s="118" t="s">
        <v>133</v>
      </c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54">
        <f t="shared" si="6"/>
      </c>
      <c r="BL34" s="54">
        <f t="shared" si="2"/>
      </c>
      <c r="BM34" s="54">
        <f t="shared" si="3"/>
      </c>
      <c r="BN34" s="54">
        <f t="shared" si="4"/>
      </c>
      <c r="BO34" s="54">
        <f t="shared" si="5"/>
      </c>
      <c r="BP34" s="16"/>
      <c r="BX34" s="86">
        <f t="shared" si="9"/>
        <v>390</v>
      </c>
      <c r="BY34" s="87" t="b">
        <v>0</v>
      </c>
      <c r="BZ34" s="87" t="b">
        <v>0</v>
      </c>
      <c r="CA34" s="87" t="b">
        <v>0</v>
      </c>
      <c r="CB34" s="87" t="b">
        <v>0</v>
      </c>
      <c r="CC34" s="87" t="b">
        <v>0</v>
      </c>
      <c r="CD34" s="87" t="b">
        <v>0</v>
      </c>
      <c r="CE34" s="87" t="b">
        <v>0</v>
      </c>
      <c r="CF34" s="87" t="b">
        <v>0</v>
      </c>
      <c r="CG34" s="87" t="b">
        <v>0</v>
      </c>
      <c r="CH34" s="88" t="b">
        <v>0</v>
      </c>
      <c r="CI34" s="89" t="s">
        <v>288</v>
      </c>
      <c r="CJ34" s="91" t="s">
        <v>540</v>
      </c>
    </row>
    <row r="35" spans="2:88" ht="13.5" customHeight="1">
      <c r="B35" s="190" t="s">
        <v>9</v>
      </c>
      <c r="C35" s="191"/>
      <c r="D35" s="191"/>
      <c r="E35" s="191"/>
      <c r="F35" s="191"/>
      <c r="G35" s="191"/>
      <c r="H35" s="191"/>
      <c r="I35" s="191"/>
      <c r="J35" s="191"/>
      <c r="K35" s="192"/>
      <c r="L35" s="189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8"/>
      <c r="AB35" s="53">
        <f t="shared" si="7"/>
        <v>400</v>
      </c>
      <c r="AC35" s="118" t="s">
        <v>97</v>
      </c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54">
        <f t="shared" si="12"/>
      </c>
      <c r="AR35" s="54">
        <f t="shared" si="13"/>
      </c>
      <c r="AS35" s="54">
        <f t="shared" si="14"/>
      </c>
      <c r="AT35" s="54">
        <f t="shared" si="15"/>
      </c>
      <c r="AU35" s="54">
        <f t="shared" si="16"/>
      </c>
      <c r="AV35" s="55">
        <f t="shared" si="8"/>
        <v>770</v>
      </c>
      <c r="AW35" s="118" t="s">
        <v>134</v>
      </c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54">
        <f t="shared" si="6"/>
      </c>
      <c r="BL35" s="54">
        <f t="shared" si="2"/>
      </c>
      <c r="BM35" s="54">
        <f t="shared" si="3"/>
      </c>
      <c r="BN35" s="54">
        <f t="shared" si="4"/>
      </c>
      <c r="BO35" s="54">
        <f t="shared" si="5"/>
      </c>
      <c r="BP35" s="16"/>
      <c r="BX35" s="86">
        <f t="shared" si="9"/>
        <v>400</v>
      </c>
      <c r="BY35" s="87" t="b">
        <v>0</v>
      </c>
      <c r="BZ35" s="87" t="b">
        <v>0</v>
      </c>
      <c r="CA35" s="87" t="b">
        <v>0</v>
      </c>
      <c r="CB35" s="87" t="b">
        <v>0</v>
      </c>
      <c r="CC35" s="87" t="b">
        <v>0</v>
      </c>
      <c r="CD35" s="87" t="b">
        <v>0</v>
      </c>
      <c r="CE35" s="87" t="b">
        <v>0</v>
      </c>
      <c r="CF35" s="87" t="b">
        <v>0</v>
      </c>
      <c r="CG35" s="87" t="b">
        <v>0</v>
      </c>
      <c r="CH35" s="88" t="b">
        <v>0</v>
      </c>
      <c r="CI35" s="89" t="s">
        <v>343</v>
      </c>
      <c r="CJ35" s="91" t="s">
        <v>541</v>
      </c>
    </row>
    <row r="36" spans="2:88" ht="13.5" customHeight="1">
      <c r="B36" s="133" t="s">
        <v>576</v>
      </c>
      <c r="C36" s="134"/>
      <c r="D36" s="134"/>
      <c r="E36" s="134"/>
      <c r="F36" s="134"/>
      <c r="G36" s="134"/>
      <c r="H36" s="134"/>
      <c r="I36" s="134"/>
      <c r="J36" s="134"/>
      <c r="K36" s="135"/>
      <c r="L36" s="115" t="s">
        <v>36</v>
      </c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7"/>
      <c r="AB36" s="53">
        <f t="shared" si="7"/>
        <v>410</v>
      </c>
      <c r="AC36" s="118" t="s">
        <v>98</v>
      </c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54">
        <f t="shared" si="12"/>
      </c>
      <c r="AR36" s="54">
        <f t="shared" si="13"/>
      </c>
      <c r="AS36" s="54">
        <f t="shared" si="14"/>
      </c>
      <c r="AT36" s="54">
        <f t="shared" si="15"/>
      </c>
      <c r="AU36" s="54">
        <f t="shared" si="16"/>
      </c>
      <c r="AV36" s="55">
        <f t="shared" si="8"/>
        <v>780</v>
      </c>
      <c r="AW36" s="118" t="s">
        <v>135</v>
      </c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54">
        <f t="shared" si="6"/>
      </c>
      <c r="BL36" s="54">
        <f t="shared" si="2"/>
      </c>
      <c r="BM36" s="54">
        <f t="shared" si="3"/>
      </c>
      <c r="BN36" s="54">
        <f t="shared" si="4"/>
      </c>
      <c r="BO36" s="54">
        <f t="shared" si="5"/>
      </c>
      <c r="BP36" s="16"/>
      <c r="BX36" s="86">
        <f t="shared" si="9"/>
        <v>410</v>
      </c>
      <c r="BY36" s="87" t="b">
        <v>0</v>
      </c>
      <c r="BZ36" s="87" t="b">
        <v>0</v>
      </c>
      <c r="CA36" s="87" t="b">
        <v>0</v>
      </c>
      <c r="CB36" s="87" t="b">
        <v>0</v>
      </c>
      <c r="CC36" s="87" t="b">
        <v>0</v>
      </c>
      <c r="CD36" s="87" t="b">
        <v>0</v>
      </c>
      <c r="CE36" s="87" t="b">
        <v>0</v>
      </c>
      <c r="CF36" s="87" t="b">
        <v>0</v>
      </c>
      <c r="CG36" s="87" t="b">
        <v>0</v>
      </c>
      <c r="CH36" s="88" t="b">
        <v>0</v>
      </c>
      <c r="CI36" s="89" t="s">
        <v>344</v>
      </c>
      <c r="CJ36" s="91" t="s">
        <v>542</v>
      </c>
    </row>
    <row r="37" spans="2:88" ht="13.5" customHeight="1">
      <c r="B37" s="136"/>
      <c r="C37" s="137"/>
      <c r="D37" s="137"/>
      <c r="E37" s="137"/>
      <c r="F37" s="137"/>
      <c r="G37" s="137"/>
      <c r="H37" s="137"/>
      <c r="I37" s="137"/>
      <c r="J37" s="137"/>
      <c r="K37" s="138"/>
      <c r="L37" s="115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7"/>
      <c r="AB37" s="53">
        <f t="shared" si="7"/>
        <v>420</v>
      </c>
      <c r="AC37" s="118" t="s">
        <v>99</v>
      </c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54">
        <f t="shared" si="12"/>
      </c>
      <c r="AR37" s="54">
        <f t="shared" si="13"/>
      </c>
      <c r="AS37" s="54">
        <f t="shared" si="14"/>
      </c>
      <c r="AT37" s="54">
        <f t="shared" si="15"/>
      </c>
      <c r="AU37" s="54">
        <f t="shared" si="16"/>
      </c>
      <c r="AV37" s="55">
        <f t="shared" si="8"/>
        <v>790</v>
      </c>
      <c r="AW37" s="118" t="s">
        <v>136</v>
      </c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54">
        <f t="shared" si="6"/>
      </c>
      <c r="BL37" s="54">
        <f t="shared" si="2"/>
      </c>
      <c r="BM37" s="54">
        <f t="shared" si="3"/>
      </c>
      <c r="BN37" s="54">
        <f t="shared" si="4"/>
      </c>
      <c r="BO37" s="54">
        <f t="shared" si="5"/>
      </c>
      <c r="BP37" s="16"/>
      <c r="BX37" s="86">
        <f t="shared" si="9"/>
        <v>420</v>
      </c>
      <c r="BY37" s="87" t="b">
        <v>0</v>
      </c>
      <c r="BZ37" s="87" t="b">
        <v>0</v>
      </c>
      <c r="CA37" s="87" t="b">
        <v>0</v>
      </c>
      <c r="CB37" s="87" t="b">
        <v>0</v>
      </c>
      <c r="CC37" s="87" t="b">
        <v>0</v>
      </c>
      <c r="CD37" s="87" t="b">
        <v>0</v>
      </c>
      <c r="CE37" s="87" t="b">
        <v>0</v>
      </c>
      <c r="CF37" s="87" t="b">
        <v>0</v>
      </c>
      <c r="CG37" s="87" t="b">
        <v>0</v>
      </c>
      <c r="CH37" s="88" t="b">
        <v>0</v>
      </c>
      <c r="CI37" s="89" t="s">
        <v>345</v>
      </c>
      <c r="CJ37" s="91" t="s">
        <v>543</v>
      </c>
    </row>
    <row r="38" spans="2:88" ht="13.5" customHeight="1">
      <c r="B38" s="136"/>
      <c r="C38" s="137"/>
      <c r="D38" s="137"/>
      <c r="E38" s="137"/>
      <c r="F38" s="137"/>
      <c r="G38" s="137"/>
      <c r="H38" s="137"/>
      <c r="I38" s="137"/>
      <c r="J38" s="137"/>
      <c r="K38" s="138"/>
      <c r="L38" s="182" t="s">
        <v>35</v>
      </c>
      <c r="M38" s="163"/>
      <c r="N38" s="163"/>
      <c r="O38" s="163"/>
      <c r="P38" s="163" t="s">
        <v>37</v>
      </c>
      <c r="Q38" s="163"/>
      <c r="R38" s="163"/>
      <c r="S38" s="163" t="s">
        <v>38</v>
      </c>
      <c r="T38" s="163"/>
      <c r="U38" s="163"/>
      <c r="V38" s="163" t="s">
        <v>39</v>
      </c>
      <c r="W38" s="163"/>
      <c r="X38" s="163"/>
      <c r="Y38" s="163" t="s">
        <v>40</v>
      </c>
      <c r="Z38" s="163"/>
      <c r="AA38" s="164"/>
      <c r="AB38" s="53">
        <f t="shared" si="7"/>
        <v>430</v>
      </c>
      <c r="AC38" s="118" t="s">
        <v>100</v>
      </c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54">
        <f t="shared" si="12"/>
      </c>
      <c r="AR38" s="54">
        <f t="shared" si="13"/>
      </c>
      <c r="AS38" s="54">
        <f t="shared" si="14"/>
      </c>
      <c r="AT38" s="54">
        <f t="shared" si="15"/>
      </c>
      <c r="AU38" s="54">
        <f t="shared" si="16"/>
      </c>
      <c r="AV38" s="55">
        <f t="shared" si="8"/>
        <v>800</v>
      </c>
      <c r="AW38" s="118" t="s">
        <v>137</v>
      </c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54">
        <f t="shared" si="6"/>
      </c>
      <c r="BL38" s="54">
        <f t="shared" si="2"/>
      </c>
      <c r="BM38" s="54">
        <f t="shared" si="3"/>
      </c>
      <c r="BN38" s="54">
        <f t="shared" si="4"/>
      </c>
      <c r="BO38" s="54">
        <f t="shared" si="5"/>
      </c>
      <c r="BP38" s="16"/>
      <c r="BX38" s="86">
        <f t="shared" si="9"/>
        <v>430</v>
      </c>
      <c r="BY38" s="87" t="b">
        <v>0</v>
      </c>
      <c r="BZ38" s="87" t="b">
        <v>0</v>
      </c>
      <c r="CA38" s="87" t="b">
        <v>0</v>
      </c>
      <c r="CB38" s="87" t="b">
        <v>0</v>
      </c>
      <c r="CC38" s="87" t="b">
        <v>0</v>
      </c>
      <c r="CD38" s="87" t="b">
        <v>0</v>
      </c>
      <c r="CE38" s="87" t="b">
        <v>0</v>
      </c>
      <c r="CF38" s="87" t="b">
        <v>0</v>
      </c>
      <c r="CG38" s="87" t="b">
        <v>0</v>
      </c>
      <c r="CH38" s="88" t="b">
        <v>0</v>
      </c>
      <c r="CI38" s="89" t="s">
        <v>346</v>
      </c>
      <c r="CJ38" s="91" t="s">
        <v>511</v>
      </c>
    </row>
    <row r="39" spans="2:88" ht="13.5" customHeight="1">
      <c r="B39" s="136"/>
      <c r="C39" s="137"/>
      <c r="D39" s="137"/>
      <c r="E39" s="137"/>
      <c r="F39" s="137"/>
      <c r="G39" s="137"/>
      <c r="H39" s="137"/>
      <c r="I39" s="137"/>
      <c r="J39" s="137"/>
      <c r="K39" s="138"/>
      <c r="L39" s="132" t="s">
        <v>34</v>
      </c>
      <c r="M39" s="118"/>
      <c r="N39" s="118"/>
      <c r="O39" s="118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5"/>
      <c r="AB39" s="53">
        <f t="shared" si="7"/>
        <v>440</v>
      </c>
      <c r="AC39" s="118" t="s">
        <v>101</v>
      </c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54">
        <f t="shared" si="12"/>
      </c>
      <c r="AR39" s="54">
        <f t="shared" si="13"/>
      </c>
      <c r="AS39" s="54">
        <f t="shared" si="14"/>
      </c>
      <c r="AT39" s="54">
        <f t="shared" si="15"/>
      </c>
      <c r="AU39" s="54">
        <f t="shared" si="16"/>
      </c>
      <c r="AV39" s="55">
        <f t="shared" si="8"/>
        <v>810</v>
      </c>
      <c r="AW39" s="118" t="s">
        <v>138</v>
      </c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54">
        <f t="shared" si="6"/>
      </c>
      <c r="BL39" s="54">
        <f t="shared" si="2"/>
      </c>
      <c r="BM39" s="54">
        <f t="shared" si="3"/>
      </c>
      <c r="BN39" s="54">
        <f t="shared" si="4"/>
      </c>
      <c r="BO39" s="54">
        <f t="shared" si="5"/>
      </c>
      <c r="BP39" s="16"/>
      <c r="BX39" s="86">
        <f t="shared" si="9"/>
        <v>440</v>
      </c>
      <c r="BY39" s="87" t="b">
        <v>0</v>
      </c>
      <c r="BZ39" s="87" t="b">
        <v>0</v>
      </c>
      <c r="CA39" s="87" t="b">
        <v>0</v>
      </c>
      <c r="CB39" s="87" t="b">
        <v>0</v>
      </c>
      <c r="CC39" s="87" t="b">
        <v>0</v>
      </c>
      <c r="CD39" s="87" t="b">
        <v>0</v>
      </c>
      <c r="CE39" s="87" t="b">
        <v>0</v>
      </c>
      <c r="CF39" s="87" t="b">
        <v>0</v>
      </c>
      <c r="CG39" s="87" t="b">
        <v>0</v>
      </c>
      <c r="CH39" s="88" t="b">
        <v>0</v>
      </c>
      <c r="CI39" s="89" t="s">
        <v>347</v>
      </c>
      <c r="CJ39" s="91" t="s">
        <v>544</v>
      </c>
    </row>
    <row r="40" spans="2:88" ht="13.5" customHeight="1" thickBot="1">
      <c r="B40" s="139"/>
      <c r="C40" s="140"/>
      <c r="D40" s="140"/>
      <c r="E40" s="140"/>
      <c r="F40" s="140"/>
      <c r="G40" s="140"/>
      <c r="H40" s="140"/>
      <c r="I40" s="140"/>
      <c r="J40" s="140"/>
      <c r="K40" s="141"/>
      <c r="L40" s="180" t="s">
        <v>33</v>
      </c>
      <c r="M40" s="181"/>
      <c r="N40" s="181"/>
      <c r="O40" s="181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6"/>
      <c r="AB40" s="53">
        <f t="shared" si="7"/>
        <v>450</v>
      </c>
      <c r="AC40" s="118" t="s">
        <v>102</v>
      </c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54">
        <f t="shared" si="12"/>
      </c>
      <c r="AR40" s="54">
        <f t="shared" si="13"/>
      </c>
      <c r="AS40" s="54">
        <f t="shared" si="14"/>
      </c>
      <c r="AT40" s="54">
        <f t="shared" si="15"/>
      </c>
      <c r="AU40" s="54">
        <f t="shared" si="16"/>
      </c>
      <c r="AV40" s="55">
        <f t="shared" si="8"/>
        <v>820</v>
      </c>
      <c r="AW40" s="118" t="s">
        <v>139</v>
      </c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54">
        <f t="shared" si="6"/>
      </c>
      <c r="BL40" s="54">
        <f t="shared" si="2"/>
      </c>
      <c r="BM40" s="54">
        <f t="shared" si="3"/>
      </c>
      <c r="BN40" s="54">
        <f t="shared" si="4"/>
      </c>
      <c r="BO40" s="54">
        <f t="shared" si="5"/>
      </c>
      <c r="BP40" s="16"/>
      <c r="BX40" s="86">
        <f t="shared" si="9"/>
        <v>450</v>
      </c>
      <c r="BY40" s="87" t="b">
        <v>0</v>
      </c>
      <c r="BZ40" s="87" t="b">
        <v>0</v>
      </c>
      <c r="CA40" s="87" t="b">
        <v>0</v>
      </c>
      <c r="CB40" s="87" t="b">
        <v>0</v>
      </c>
      <c r="CC40" s="87" t="b">
        <v>0</v>
      </c>
      <c r="CD40" s="87" t="b">
        <v>0</v>
      </c>
      <c r="CE40" s="87" t="b">
        <v>0</v>
      </c>
      <c r="CF40" s="87" t="b">
        <v>0</v>
      </c>
      <c r="CG40" s="87" t="b">
        <v>0</v>
      </c>
      <c r="CH40" s="88" t="b">
        <v>0</v>
      </c>
      <c r="CI40" s="89" t="s">
        <v>289</v>
      </c>
      <c r="CJ40" s="91" t="s">
        <v>545</v>
      </c>
    </row>
    <row r="41" spans="2:88" ht="7.5" customHeight="1" thickBo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CI41" s="89" t="s">
        <v>348</v>
      </c>
      <c r="CJ41" s="91" t="s">
        <v>546</v>
      </c>
    </row>
    <row r="42" spans="2:90" s="49" customFormat="1" ht="15" customHeight="1" thickBot="1">
      <c r="B42" s="46"/>
      <c r="C42" s="46"/>
      <c r="D42" s="125" t="s">
        <v>218</v>
      </c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47"/>
      <c r="Q42" s="126" t="s">
        <v>219</v>
      </c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48"/>
      <c r="AF42" s="48"/>
      <c r="AG42" s="48"/>
      <c r="AH42" s="48"/>
      <c r="AI42" s="48"/>
      <c r="AJ42" s="48"/>
      <c r="AK42" s="48"/>
      <c r="AL42" s="48"/>
      <c r="AN42" s="122" t="s">
        <v>217</v>
      </c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4"/>
      <c r="BU42" s="94"/>
      <c r="BV42" s="94"/>
      <c r="BW42" s="95"/>
      <c r="BX42" s="94"/>
      <c r="BY42" s="96"/>
      <c r="BZ42" s="96"/>
      <c r="CA42" s="96"/>
      <c r="CB42" s="96"/>
      <c r="CC42" s="96"/>
      <c r="CD42" s="96"/>
      <c r="CE42" s="96"/>
      <c r="CF42" s="96"/>
      <c r="CG42" s="96"/>
      <c r="CH42" s="94"/>
      <c r="CI42" s="97" t="s">
        <v>349</v>
      </c>
      <c r="CJ42" s="98" t="s">
        <v>547</v>
      </c>
      <c r="CK42" s="94"/>
      <c r="CL42" s="94"/>
    </row>
    <row r="43" spans="87:88" ht="13.5" customHeight="1">
      <c r="CI43" s="89" t="s">
        <v>350</v>
      </c>
      <c r="CJ43" s="91" t="s">
        <v>548</v>
      </c>
    </row>
    <row r="44" spans="87:88" ht="13.5" customHeight="1">
      <c r="CI44" s="89" t="s">
        <v>351</v>
      </c>
      <c r="CJ44" s="91" t="s">
        <v>549</v>
      </c>
    </row>
    <row r="45" spans="87:88" ht="12.75" customHeight="1">
      <c r="CI45" s="89" t="s">
        <v>352</v>
      </c>
      <c r="CJ45" s="91" t="s">
        <v>550</v>
      </c>
    </row>
    <row r="46" spans="87:88" ht="12.75" customHeight="1">
      <c r="CI46" s="89" t="s">
        <v>353</v>
      </c>
      <c r="CJ46" s="91" t="s">
        <v>551</v>
      </c>
    </row>
    <row r="47" spans="87:88" ht="12.75" customHeight="1">
      <c r="CI47" s="89" t="s">
        <v>354</v>
      </c>
      <c r="CJ47" s="91" t="s">
        <v>552</v>
      </c>
    </row>
    <row r="48" spans="87:88" ht="12.75" customHeight="1">
      <c r="CI48" s="89" t="s">
        <v>290</v>
      </c>
      <c r="CJ48" s="91" t="s">
        <v>512</v>
      </c>
    </row>
    <row r="49" spans="87:88" ht="12.75" customHeight="1">
      <c r="CI49" s="89" t="s">
        <v>355</v>
      </c>
      <c r="CJ49" s="91" t="s">
        <v>553</v>
      </c>
    </row>
    <row r="50" spans="87:88" ht="12.75">
      <c r="CI50" s="89" t="s">
        <v>356</v>
      </c>
      <c r="CJ50" s="91" t="s">
        <v>554</v>
      </c>
    </row>
    <row r="51" spans="87:88" ht="12.75">
      <c r="CI51" s="89" t="s">
        <v>357</v>
      </c>
      <c r="CJ51" s="91" t="s">
        <v>555</v>
      </c>
    </row>
    <row r="52" spans="87:88" ht="12.75">
      <c r="CI52" s="89" t="s">
        <v>358</v>
      </c>
      <c r="CJ52" s="91" t="s">
        <v>556</v>
      </c>
    </row>
    <row r="53" spans="87:88" ht="12.75">
      <c r="CI53" s="89" t="s">
        <v>359</v>
      </c>
      <c r="CJ53" s="91" t="s">
        <v>557</v>
      </c>
    </row>
    <row r="54" spans="87:88" ht="12.75">
      <c r="CI54" s="89" t="s">
        <v>291</v>
      </c>
      <c r="CJ54" s="91" t="s">
        <v>558</v>
      </c>
    </row>
    <row r="55" spans="87:88" ht="12.75">
      <c r="CI55" s="89" t="s">
        <v>360</v>
      </c>
      <c r="CJ55" s="91" t="s">
        <v>559</v>
      </c>
    </row>
    <row r="56" spans="87:88" ht="12.75">
      <c r="CI56" s="89" t="s">
        <v>361</v>
      </c>
      <c r="CJ56" s="91" t="s">
        <v>560</v>
      </c>
    </row>
    <row r="57" spans="87:88" ht="12.75">
      <c r="CI57" s="89" t="s">
        <v>362</v>
      </c>
      <c r="CJ57" s="91" t="s">
        <v>561</v>
      </c>
    </row>
    <row r="58" spans="87:88" ht="12.75">
      <c r="CI58" s="89" t="s">
        <v>292</v>
      </c>
      <c r="CJ58" s="91" t="s">
        <v>562</v>
      </c>
    </row>
    <row r="59" spans="87:88" ht="12.75">
      <c r="CI59" s="89" t="s">
        <v>363</v>
      </c>
      <c r="CJ59" s="91" t="s">
        <v>513</v>
      </c>
    </row>
    <row r="60" spans="87:88" ht="12.75">
      <c r="CI60" s="89" t="s">
        <v>364</v>
      </c>
      <c r="CJ60" s="91" t="s">
        <v>563</v>
      </c>
    </row>
    <row r="61" spans="87:88" ht="12.75">
      <c r="CI61" s="89" t="s">
        <v>365</v>
      </c>
      <c r="CJ61" s="91" t="s">
        <v>564</v>
      </c>
    </row>
    <row r="62" spans="87:88" ht="12.75">
      <c r="CI62" s="89" t="s">
        <v>293</v>
      </c>
      <c r="CJ62" s="91" t="s">
        <v>565</v>
      </c>
    </row>
    <row r="63" spans="87:88" ht="12.75">
      <c r="CI63" s="89" t="s">
        <v>366</v>
      </c>
      <c r="CJ63" s="91" t="s">
        <v>566</v>
      </c>
    </row>
    <row r="64" spans="87:88" ht="12.75">
      <c r="CI64" s="89" t="s">
        <v>367</v>
      </c>
      <c r="CJ64" s="91" t="s">
        <v>567</v>
      </c>
    </row>
    <row r="65" spans="87:88" ht="12.75">
      <c r="CI65" s="89" t="s">
        <v>368</v>
      </c>
      <c r="CJ65" s="91" t="s">
        <v>568</v>
      </c>
    </row>
    <row r="66" spans="87:88" ht="12.75">
      <c r="CI66" s="89" t="s">
        <v>369</v>
      </c>
      <c r="CJ66" s="91" t="s">
        <v>569</v>
      </c>
    </row>
    <row r="67" spans="87:88" ht="12.75">
      <c r="CI67" s="89" t="s">
        <v>294</v>
      </c>
      <c r="CJ67" s="91" t="s">
        <v>570</v>
      </c>
    </row>
    <row r="68" spans="87:88" ht="12.75">
      <c r="CI68" s="89" t="s">
        <v>370</v>
      </c>
      <c r="CJ68" s="91" t="s">
        <v>571</v>
      </c>
    </row>
    <row r="69" spans="87:88" ht="12.75">
      <c r="CI69" s="89" t="s">
        <v>371</v>
      </c>
      <c r="CJ69" s="91" t="s">
        <v>572</v>
      </c>
    </row>
    <row r="70" ht="12.75">
      <c r="CI70" s="89" t="s">
        <v>295</v>
      </c>
    </row>
    <row r="71" ht="12.75">
      <c r="CI71" s="89" t="s">
        <v>372</v>
      </c>
    </row>
    <row r="72" ht="12.75">
      <c r="CI72" s="89" t="s">
        <v>373</v>
      </c>
    </row>
    <row r="73" ht="12.75">
      <c r="CI73" s="89" t="s">
        <v>374</v>
      </c>
    </row>
    <row r="74" ht="12.75">
      <c r="CI74" s="89" t="s">
        <v>375</v>
      </c>
    </row>
    <row r="75" ht="12.75">
      <c r="CI75" s="89" t="s">
        <v>296</v>
      </c>
    </row>
    <row r="76" ht="12.75">
      <c r="CI76" s="89" t="s">
        <v>376</v>
      </c>
    </row>
    <row r="77" ht="12.75">
      <c r="CI77" s="89" t="s">
        <v>377</v>
      </c>
    </row>
    <row r="78" ht="12.75">
      <c r="CI78" s="89" t="s">
        <v>378</v>
      </c>
    </row>
    <row r="79" ht="12.75">
      <c r="CI79" s="89" t="s">
        <v>379</v>
      </c>
    </row>
    <row r="80" ht="12.75">
      <c r="CI80" s="89" t="s">
        <v>380</v>
      </c>
    </row>
    <row r="81" ht="12.75">
      <c r="CI81" s="89" t="s">
        <v>381</v>
      </c>
    </row>
    <row r="82" ht="12.75">
      <c r="CI82" s="89" t="s">
        <v>382</v>
      </c>
    </row>
    <row r="83" ht="12.75">
      <c r="CI83" s="89" t="s">
        <v>297</v>
      </c>
    </row>
    <row r="84" ht="12.75">
      <c r="CI84" s="89" t="s">
        <v>383</v>
      </c>
    </row>
    <row r="85" ht="12.75">
      <c r="CI85" s="89" t="s">
        <v>384</v>
      </c>
    </row>
    <row r="86" ht="12.75">
      <c r="CI86" s="89" t="s">
        <v>385</v>
      </c>
    </row>
    <row r="87" ht="12.75">
      <c r="CI87" s="89" t="s">
        <v>386</v>
      </c>
    </row>
    <row r="88" ht="12.75">
      <c r="CI88" s="89" t="s">
        <v>387</v>
      </c>
    </row>
    <row r="89" ht="12.75">
      <c r="CI89" s="89" t="s">
        <v>388</v>
      </c>
    </row>
    <row r="90" ht="12.75">
      <c r="CI90" s="89" t="s">
        <v>389</v>
      </c>
    </row>
    <row r="91" ht="12.75">
      <c r="CI91" s="89" t="s">
        <v>390</v>
      </c>
    </row>
    <row r="92" ht="12.75">
      <c r="CI92" s="89" t="s">
        <v>391</v>
      </c>
    </row>
    <row r="93" ht="12.75">
      <c r="CI93" s="89" t="s">
        <v>392</v>
      </c>
    </row>
    <row r="94" ht="12.75">
      <c r="CI94" s="89" t="s">
        <v>298</v>
      </c>
    </row>
    <row r="95" ht="12.75">
      <c r="CI95" s="89" t="s">
        <v>393</v>
      </c>
    </row>
    <row r="96" ht="12.75">
      <c r="CI96" s="89" t="s">
        <v>394</v>
      </c>
    </row>
    <row r="97" ht="12.75">
      <c r="CI97" s="89" t="s">
        <v>395</v>
      </c>
    </row>
    <row r="98" ht="12.75">
      <c r="CI98" s="89" t="s">
        <v>396</v>
      </c>
    </row>
    <row r="99" ht="12.75">
      <c r="CI99" s="89" t="s">
        <v>397</v>
      </c>
    </row>
    <row r="100" ht="12.75">
      <c r="CI100" s="89" t="s">
        <v>299</v>
      </c>
    </row>
    <row r="101" ht="12.75">
      <c r="CI101" s="89" t="s">
        <v>398</v>
      </c>
    </row>
    <row r="102" ht="12.75">
      <c r="CI102" s="89" t="s">
        <v>399</v>
      </c>
    </row>
    <row r="103" ht="12.75">
      <c r="CI103" s="89" t="s">
        <v>400</v>
      </c>
    </row>
    <row r="104" ht="12.75">
      <c r="CI104" s="89" t="s">
        <v>401</v>
      </c>
    </row>
    <row r="105" ht="12.75">
      <c r="CI105" s="89" t="s">
        <v>402</v>
      </c>
    </row>
    <row r="106" ht="12.75">
      <c r="CI106" s="89" t="s">
        <v>403</v>
      </c>
    </row>
    <row r="107" ht="12.75">
      <c r="CI107" s="89" t="s">
        <v>300</v>
      </c>
    </row>
    <row r="108" ht="12.75">
      <c r="CI108" s="89" t="s">
        <v>404</v>
      </c>
    </row>
    <row r="109" ht="12.75">
      <c r="CI109" s="89" t="s">
        <v>405</v>
      </c>
    </row>
    <row r="110" ht="12.75">
      <c r="CI110" s="89" t="s">
        <v>406</v>
      </c>
    </row>
    <row r="111" ht="12.75">
      <c r="CI111" s="89" t="s">
        <v>407</v>
      </c>
    </row>
    <row r="112" ht="12.75">
      <c r="CI112" s="89" t="s">
        <v>408</v>
      </c>
    </row>
    <row r="113" ht="12.75">
      <c r="CI113" s="89" t="s">
        <v>409</v>
      </c>
    </row>
    <row r="114" ht="12.75">
      <c r="CI114" s="89" t="s">
        <v>410</v>
      </c>
    </row>
    <row r="115" ht="12.75">
      <c r="CI115" s="89" t="s">
        <v>411</v>
      </c>
    </row>
    <row r="116" ht="12.75">
      <c r="CI116" s="89" t="s">
        <v>412</v>
      </c>
    </row>
    <row r="117" ht="12.75">
      <c r="CI117" s="89" t="s">
        <v>301</v>
      </c>
    </row>
    <row r="118" ht="12.75">
      <c r="CI118" s="89" t="s">
        <v>413</v>
      </c>
    </row>
    <row r="119" ht="12.75">
      <c r="CI119" s="89" t="s">
        <v>414</v>
      </c>
    </row>
    <row r="120" ht="12.75">
      <c r="CI120" s="89" t="s">
        <v>415</v>
      </c>
    </row>
    <row r="121" ht="12.75">
      <c r="CI121" s="89" t="s">
        <v>416</v>
      </c>
    </row>
    <row r="122" ht="12.75">
      <c r="CI122" s="89" t="s">
        <v>417</v>
      </c>
    </row>
    <row r="123" ht="12.75">
      <c r="CI123" s="89" t="s">
        <v>418</v>
      </c>
    </row>
    <row r="124" ht="12.75">
      <c r="CI124" s="89" t="s">
        <v>419</v>
      </c>
    </row>
    <row r="125" ht="12.75">
      <c r="CI125" s="89" t="s">
        <v>420</v>
      </c>
    </row>
    <row r="126" ht="12.75">
      <c r="CI126" s="89" t="s">
        <v>421</v>
      </c>
    </row>
    <row r="127" ht="12.75">
      <c r="CI127" s="89" t="s">
        <v>422</v>
      </c>
    </row>
    <row r="128" ht="12.75">
      <c r="CI128" s="89" t="s">
        <v>302</v>
      </c>
    </row>
    <row r="129" ht="12.75">
      <c r="CI129" s="89" t="s">
        <v>423</v>
      </c>
    </row>
    <row r="130" ht="12.75">
      <c r="CI130" s="89" t="s">
        <v>424</v>
      </c>
    </row>
    <row r="131" ht="12.75">
      <c r="CI131" s="89" t="s">
        <v>425</v>
      </c>
    </row>
    <row r="132" ht="12.75">
      <c r="CI132" s="89" t="s">
        <v>426</v>
      </c>
    </row>
    <row r="133" ht="12.75">
      <c r="CI133" s="89" t="s">
        <v>427</v>
      </c>
    </row>
    <row r="134" ht="12.75">
      <c r="CI134" s="89" t="s">
        <v>428</v>
      </c>
    </row>
    <row r="135" ht="12.75">
      <c r="CI135" s="89" t="s">
        <v>303</v>
      </c>
    </row>
    <row r="136" ht="12.75">
      <c r="CI136" s="89" t="s">
        <v>429</v>
      </c>
    </row>
    <row r="137" ht="12.75">
      <c r="CI137" s="89" t="s">
        <v>430</v>
      </c>
    </row>
    <row r="138" ht="12.75">
      <c r="CI138" s="89" t="s">
        <v>431</v>
      </c>
    </row>
    <row r="139" ht="12.75">
      <c r="CI139" s="89" t="s">
        <v>432</v>
      </c>
    </row>
    <row r="140" ht="12.75">
      <c r="CI140" s="89" t="s">
        <v>433</v>
      </c>
    </row>
    <row r="141" ht="12.75">
      <c r="CI141" s="89" t="s">
        <v>434</v>
      </c>
    </row>
    <row r="142" ht="12.75">
      <c r="CI142" s="89" t="s">
        <v>435</v>
      </c>
    </row>
    <row r="143" ht="12.75">
      <c r="CI143" s="89" t="s">
        <v>436</v>
      </c>
    </row>
    <row r="144" ht="12.75">
      <c r="CI144" s="89" t="s">
        <v>437</v>
      </c>
    </row>
    <row r="145" ht="12.75">
      <c r="CI145" s="89" t="s">
        <v>438</v>
      </c>
    </row>
    <row r="146" ht="12.75">
      <c r="CI146" s="89" t="s">
        <v>304</v>
      </c>
    </row>
    <row r="147" ht="12.75">
      <c r="CI147" s="89" t="s">
        <v>439</v>
      </c>
    </row>
    <row r="148" ht="12.75">
      <c r="CI148" s="89" t="s">
        <v>440</v>
      </c>
    </row>
    <row r="149" ht="12.75">
      <c r="CI149" s="89" t="s">
        <v>441</v>
      </c>
    </row>
    <row r="150" ht="12.75">
      <c r="CI150" s="89" t="s">
        <v>442</v>
      </c>
    </row>
    <row r="151" ht="12.75">
      <c r="CI151" s="89" t="s">
        <v>305</v>
      </c>
    </row>
    <row r="152" ht="12.75">
      <c r="CI152" s="89" t="s">
        <v>443</v>
      </c>
    </row>
    <row r="153" ht="12.75">
      <c r="CI153" s="89" t="s">
        <v>444</v>
      </c>
    </row>
    <row r="154" ht="12.75">
      <c r="CI154" s="89" t="s">
        <v>445</v>
      </c>
    </row>
    <row r="155" ht="12.75">
      <c r="CI155" s="89" t="s">
        <v>306</v>
      </c>
    </row>
    <row r="156" ht="12.75">
      <c r="CI156" s="89" t="s">
        <v>446</v>
      </c>
    </row>
    <row r="157" ht="12.75">
      <c r="CI157" s="89" t="s">
        <v>447</v>
      </c>
    </row>
    <row r="158" ht="12.75">
      <c r="CI158" s="89" t="s">
        <v>307</v>
      </c>
    </row>
    <row r="159" ht="12.75">
      <c r="CI159" s="89" t="s">
        <v>448</v>
      </c>
    </row>
    <row r="160" ht="12.75">
      <c r="CI160" s="89" t="s">
        <v>449</v>
      </c>
    </row>
    <row r="161" ht="12.75">
      <c r="CI161" s="89" t="s">
        <v>450</v>
      </c>
    </row>
    <row r="162" ht="12.75">
      <c r="CI162" s="89" t="s">
        <v>451</v>
      </c>
    </row>
    <row r="163" ht="12.75">
      <c r="CI163" s="89" t="s">
        <v>452</v>
      </c>
    </row>
    <row r="164" ht="12.75">
      <c r="CI164" s="89" t="s">
        <v>453</v>
      </c>
    </row>
    <row r="165" ht="12.75">
      <c r="CI165" s="89" t="s">
        <v>454</v>
      </c>
    </row>
    <row r="166" ht="12.75">
      <c r="CI166" s="89" t="s">
        <v>455</v>
      </c>
    </row>
    <row r="167" ht="12.75">
      <c r="CI167" s="89" t="s">
        <v>456</v>
      </c>
    </row>
    <row r="168" ht="12.75">
      <c r="CI168" s="89" t="s">
        <v>308</v>
      </c>
    </row>
    <row r="169" ht="12.75">
      <c r="CI169" s="89" t="s">
        <v>457</v>
      </c>
    </row>
    <row r="170" ht="12.75">
      <c r="CI170" s="89" t="s">
        <v>458</v>
      </c>
    </row>
    <row r="171" ht="12.75">
      <c r="CI171" s="89" t="s">
        <v>459</v>
      </c>
    </row>
    <row r="172" ht="12.75">
      <c r="CI172" s="89" t="s">
        <v>460</v>
      </c>
    </row>
    <row r="173" ht="12.75">
      <c r="CI173" s="89" t="s">
        <v>461</v>
      </c>
    </row>
    <row r="174" ht="12.75">
      <c r="CI174" s="89" t="s">
        <v>462</v>
      </c>
    </row>
    <row r="175" ht="12.75">
      <c r="CI175" s="89" t="s">
        <v>463</v>
      </c>
    </row>
    <row r="176" ht="12.75">
      <c r="CI176" s="89" t="s">
        <v>464</v>
      </c>
    </row>
    <row r="177" ht="12.75">
      <c r="CI177" s="89" t="s">
        <v>465</v>
      </c>
    </row>
    <row r="178" ht="12.75">
      <c r="CI178" s="89" t="s">
        <v>466</v>
      </c>
    </row>
    <row r="179" ht="12.75">
      <c r="CI179" s="89" t="s">
        <v>309</v>
      </c>
    </row>
    <row r="180" ht="12.75">
      <c r="CI180" s="89" t="s">
        <v>467</v>
      </c>
    </row>
    <row r="181" ht="12.75">
      <c r="CI181" s="89" t="s">
        <v>310</v>
      </c>
    </row>
    <row r="182" ht="12.75">
      <c r="CI182" s="89" t="s">
        <v>468</v>
      </c>
    </row>
    <row r="183" ht="12.75">
      <c r="CI183" s="89" t="s">
        <v>469</v>
      </c>
    </row>
    <row r="184" ht="12.75">
      <c r="CI184" s="89" t="s">
        <v>470</v>
      </c>
    </row>
    <row r="185" ht="12.75">
      <c r="CI185" s="89" t="s">
        <v>471</v>
      </c>
    </row>
    <row r="186" ht="12.75">
      <c r="CI186" s="89" t="s">
        <v>472</v>
      </c>
    </row>
    <row r="187" ht="12.75">
      <c r="CI187" s="89" t="s">
        <v>473</v>
      </c>
    </row>
    <row r="188" ht="12.75">
      <c r="CI188" s="89" t="s">
        <v>474</v>
      </c>
    </row>
    <row r="189" ht="12.75">
      <c r="CI189" s="89" t="s">
        <v>311</v>
      </c>
    </row>
    <row r="190" ht="12.75">
      <c r="CI190" s="89" t="s">
        <v>475</v>
      </c>
    </row>
    <row r="191" ht="12.75">
      <c r="CI191" s="89" t="s">
        <v>476</v>
      </c>
    </row>
    <row r="192" ht="12.75">
      <c r="CI192" s="89" t="s">
        <v>477</v>
      </c>
    </row>
    <row r="193" ht="12.75">
      <c r="CI193" s="89" t="s">
        <v>478</v>
      </c>
    </row>
    <row r="194" ht="12.75">
      <c r="CI194" s="89" t="s">
        <v>479</v>
      </c>
    </row>
    <row r="195" ht="12.75">
      <c r="CI195" s="89" t="s">
        <v>312</v>
      </c>
    </row>
    <row r="196" ht="12.75">
      <c r="CI196" s="89" t="s">
        <v>480</v>
      </c>
    </row>
    <row r="197" ht="12.75">
      <c r="CI197" s="89" t="s">
        <v>481</v>
      </c>
    </row>
    <row r="198" ht="12.75">
      <c r="CI198" s="89" t="s">
        <v>482</v>
      </c>
    </row>
    <row r="199" ht="12.75">
      <c r="CI199" s="89" t="s">
        <v>483</v>
      </c>
    </row>
    <row r="200" ht="12.75">
      <c r="CI200" s="89" t="s">
        <v>484</v>
      </c>
    </row>
    <row r="201" ht="12.75">
      <c r="CI201" s="89" t="s">
        <v>485</v>
      </c>
    </row>
    <row r="202" ht="12.75">
      <c r="CI202" s="89" t="s">
        <v>486</v>
      </c>
    </row>
    <row r="203" ht="12.75">
      <c r="CI203" s="89" t="s">
        <v>487</v>
      </c>
    </row>
    <row r="204" ht="12.75">
      <c r="CI204" s="89" t="s">
        <v>313</v>
      </c>
    </row>
    <row r="205" ht="12.75">
      <c r="CI205" s="89" t="s">
        <v>488</v>
      </c>
    </row>
    <row r="206" ht="12.75">
      <c r="CI206" s="89" t="s">
        <v>489</v>
      </c>
    </row>
    <row r="207" ht="12.75">
      <c r="CI207" s="89" t="s">
        <v>490</v>
      </c>
    </row>
    <row r="208" ht="12.75">
      <c r="CI208" s="89" t="s">
        <v>491</v>
      </c>
    </row>
    <row r="209" ht="12.75">
      <c r="CI209" s="89" t="s">
        <v>492</v>
      </c>
    </row>
    <row r="210" ht="12.75">
      <c r="CI210" s="89" t="s">
        <v>493</v>
      </c>
    </row>
    <row r="211" ht="12.75">
      <c r="CI211" s="89" t="s">
        <v>494</v>
      </c>
    </row>
    <row r="212" ht="12.75">
      <c r="CI212" s="89" t="s">
        <v>495</v>
      </c>
    </row>
    <row r="213" ht="12.75">
      <c r="CI213" s="89" t="s">
        <v>496</v>
      </c>
    </row>
    <row r="214" ht="12.75">
      <c r="CI214" s="89" t="s">
        <v>314</v>
      </c>
    </row>
    <row r="215" ht="12.75">
      <c r="CI215" s="89" t="s">
        <v>497</v>
      </c>
    </row>
    <row r="216" ht="12.75">
      <c r="CI216" s="89" t="s">
        <v>498</v>
      </c>
    </row>
    <row r="217" ht="12.75">
      <c r="CI217" s="89" t="s">
        <v>499</v>
      </c>
    </row>
    <row r="218" ht="12.75">
      <c r="CI218" s="89" t="s">
        <v>315</v>
      </c>
    </row>
    <row r="219" ht="12.75">
      <c r="CI219" s="89" t="s">
        <v>500</v>
      </c>
    </row>
    <row r="220" ht="12.75">
      <c r="CI220" s="89" t="s">
        <v>501</v>
      </c>
    </row>
    <row r="221" ht="12.75">
      <c r="CI221" s="89" t="s">
        <v>502</v>
      </c>
    </row>
  </sheetData>
  <sheetProtection password="C62D" sheet="1" objects="1" scenarios="1" selectLockedCells="1"/>
  <mergeCells count="195">
    <mergeCell ref="L22:S22"/>
    <mergeCell ref="L31:AA31"/>
    <mergeCell ref="L32:AA35"/>
    <mergeCell ref="B35:K35"/>
    <mergeCell ref="C16:J16"/>
    <mergeCell ref="C25:J25"/>
    <mergeCell ref="C30:J30"/>
    <mergeCell ref="C29:J29"/>
    <mergeCell ref="B27:K27"/>
    <mergeCell ref="C28:J28"/>
    <mergeCell ref="C33:J33"/>
    <mergeCell ref="T17:U17"/>
    <mergeCell ref="B2:AA3"/>
    <mergeCell ref="L40:O40"/>
    <mergeCell ref="L39:O39"/>
    <mergeCell ref="L38:O38"/>
    <mergeCell ref="P39:R39"/>
    <mergeCell ref="P40:R40"/>
    <mergeCell ref="P38:R38"/>
    <mergeCell ref="S38:U38"/>
    <mergeCell ref="V38:X38"/>
    <mergeCell ref="Y38:AA38"/>
    <mergeCell ref="S40:U40"/>
    <mergeCell ref="V40:X40"/>
    <mergeCell ref="V39:X39"/>
    <mergeCell ref="Y39:AA39"/>
    <mergeCell ref="Y40:AA40"/>
    <mergeCell ref="S39:U39"/>
    <mergeCell ref="L17:S17"/>
    <mergeCell ref="T26:Z26"/>
    <mergeCell ref="T25:Z25"/>
    <mergeCell ref="L19:S19"/>
    <mergeCell ref="L20:S20"/>
    <mergeCell ref="L15:S15"/>
    <mergeCell ref="B15:K15"/>
    <mergeCell ref="L8:AA10"/>
    <mergeCell ref="AC38:AP38"/>
    <mergeCell ref="AC39:AP39"/>
    <mergeCell ref="AC40:AP40"/>
    <mergeCell ref="AW34:BJ34"/>
    <mergeCell ref="AW35:BJ35"/>
    <mergeCell ref="AW36:BJ36"/>
    <mergeCell ref="AW37:BJ37"/>
    <mergeCell ref="AW30:BJ30"/>
    <mergeCell ref="AW31:BJ31"/>
    <mergeCell ref="AW32:BJ32"/>
    <mergeCell ref="AW33:BJ33"/>
    <mergeCell ref="AW40:BJ40"/>
    <mergeCell ref="AW38:BJ38"/>
    <mergeCell ref="AW39:BJ39"/>
    <mergeCell ref="AC36:AP36"/>
    <mergeCell ref="AC37:AP37"/>
    <mergeCell ref="AB2:AP3"/>
    <mergeCell ref="AV2:BJ3"/>
    <mergeCell ref="AW6:BJ6"/>
    <mergeCell ref="AW7:BJ7"/>
    <mergeCell ref="AW24:BJ24"/>
    <mergeCell ref="AW25:BJ25"/>
    <mergeCell ref="AW26:BJ26"/>
    <mergeCell ref="AW27:BJ27"/>
    <mergeCell ref="AW28:BJ28"/>
    <mergeCell ref="AW15:BJ15"/>
    <mergeCell ref="AW16:BJ16"/>
    <mergeCell ref="AW17:BJ17"/>
    <mergeCell ref="AW18:BJ18"/>
    <mergeCell ref="AW19:BJ19"/>
    <mergeCell ref="AC26:AP26"/>
    <mergeCell ref="AC27:AP27"/>
    <mergeCell ref="AC28:AP28"/>
    <mergeCell ref="AC5:AP5"/>
    <mergeCell ref="AC4:AP4"/>
    <mergeCell ref="AC8:AP8"/>
    <mergeCell ref="AC9:AP9"/>
    <mergeCell ref="AW12:BJ12"/>
    <mergeCell ref="AW13:BJ13"/>
    <mergeCell ref="AW14:BJ14"/>
    <mergeCell ref="AC32:AP32"/>
    <mergeCell ref="AC33:AP33"/>
    <mergeCell ref="AW4:BJ4"/>
    <mergeCell ref="AW5:BJ5"/>
    <mergeCell ref="AW8:BJ8"/>
    <mergeCell ref="AW9:BJ9"/>
    <mergeCell ref="AW10:BJ10"/>
    <mergeCell ref="AW11:BJ11"/>
    <mergeCell ref="AC7:AP7"/>
    <mergeCell ref="AC10:AP10"/>
    <mergeCell ref="AC11:AP11"/>
    <mergeCell ref="AC12:AP12"/>
    <mergeCell ref="AC13:AP13"/>
    <mergeCell ref="AC6:AP6"/>
    <mergeCell ref="AC14:AP14"/>
    <mergeCell ref="AC15:AP15"/>
    <mergeCell ref="AW29:BJ29"/>
    <mergeCell ref="AW20:BJ20"/>
    <mergeCell ref="AW21:BJ21"/>
    <mergeCell ref="AW22:BJ22"/>
    <mergeCell ref="AW23:BJ23"/>
    <mergeCell ref="AC29:AP29"/>
    <mergeCell ref="X19:Y19"/>
    <mergeCell ref="Z17:AA17"/>
    <mergeCell ref="Z18:AA18"/>
    <mergeCell ref="Z19:AA19"/>
    <mergeCell ref="AC30:AP30"/>
    <mergeCell ref="AC31:AP31"/>
    <mergeCell ref="AC23:AP23"/>
    <mergeCell ref="AC24:AP24"/>
    <mergeCell ref="AC25:AP25"/>
    <mergeCell ref="X17:Y17"/>
    <mergeCell ref="C8:J8"/>
    <mergeCell ref="Z15:AA15"/>
    <mergeCell ref="X15:Y15"/>
    <mergeCell ref="V15:W15"/>
    <mergeCell ref="T15:U15"/>
    <mergeCell ref="C12:J12"/>
    <mergeCell ref="B7:K7"/>
    <mergeCell ref="L7:AA7"/>
    <mergeCell ref="L12:AA14"/>
    <mergeCell ref="L11:AA11"/>
    <mergeCell ref="C10:J10"/>
    <mergeCell ref="B9:K9"/>
    <mergeCell ref="C11:J11"/>
    <mergeCell ref="C13:J13"/>
    <mergeCell ref="C14:J14"/>
    <mergeCell ref="B5:K5"/>
    <mergeCell ref="B4:D4"/>
    <mergeCell ref="L4:AA4"/>
    <mergeCell ref="L5:AA6"/>
    <mergeCell ref="B6:K6"/>
    <mergeCell ref="E4:F4"/>
    <mergeCell ref="G4:H4"/>
    <mergeCell ref="I4:K4"/>
    <mergeCell ref="C32:J32"/>
    <mergeCell ref="C23:J23"/>
    <mergeCell ref="C24:J24"/>
    <mergeCell ref="L29:U30"/>
    <mergeCell ref="V29:AA30"/>
    <mergeCell ref="T27:Z27"/>
    <mergeCell ref="L26:R26"/>
    <mergeCell ref="L28:Z28"/>
    <mergeCell ref="C17:J17"/>
    <mergeCell ref="C18:J18"/>
    <mergeCell ref="C19:J19"/>
    <mergeCell ref="C26:J26"/>
    <mergeCell ref="C20:J20"/>
    <mergeCell ref="C22:J22"/>
    <mergeCell ref="V17:W17"/>
    <mergeCell ref="B21:K21"/>
    <mergeCell ref="AN42:BO42"/>
    <mergeCell ref="D42:O42"/>
    <mergeCell ref="Q42:AD42"/>
    <mergeCell ref="T20:U20"/>
    <mergeCell ref="T21:U21"/>
    <mergeCell ref="C34:J34"/>
    <mergeCell ref="C31:J31"/>
    <mergeCell ref="X21:Y21"/>
    <mergeCell ref="V20:W20"/>
    <mergeCell ref="Z22:AA22"/>
    <mergeCell ref="X23:AA23"/>
    <mergeCell ref="Z20:AA20"/>
    <mergeCell ref="L21:S21"/>
    <mergeCell ref="Z21:AA21"/>
    <mergeCell ref="V21:W21"/>
    <mergeCell ref="X20:Y20"/>
    <mergeCell ref="B36:K36"/>
    <mergeCell ref="B37:K40"/>
    <mergeCell ref="AC34:AP34"/>
    <mergeCell ref="AC35:AP35"/>
    <mergeCell ref="L24:AA24"/>
    <mergeCell ref="L25:R25"/>
    <mergeCell ref="L27:R27"/>
    <mergeCell ref="AC20:AP20"/>
    <mergeCell ref="BY3:CC3"/>
    <mergeCell ref="CD3:CH3"/>
    <mergeCell ref="L36:AA37"/>
    <mergeCell ref="L18:S18"/>
    <mergeCell ref="T18:U18"/>
    <mergeCell ref="T19:U19"/>
    <mergeCell ref="T22:U22"/>
    <mergeCell ref="V22:W22"/>
    <mergeCell ref="X22:Y22"/>
    <mergeCell ref="L23:W23"/>
    <mergeCell ref="L16:S16"/>
    <mergeCell ref="T16:U16"/>
    <mergeCell ref="Z16:AA16"/>
    <mergeCell ref="V16:W16"/>
    <mergeCell ref="X16:Y16"/>
    <mergeCell ref="AC18:AP18"/>
    <mergeCell ref="AC19:AP19"/>
    <mergeCell ref="AC21:AP21"/>
    <mergeCell ref="AC22:AP22"/>
    <mergeCell ref="AC16:AP16"/>
    <mergeCell ref="AC17:AP17"/>
    <mergeCell ref="X18:Y18"/>
    <mergeCell ref="V18:W18"/>
    <mergeCell ref="V19:W19"/>
  </mergeCells>
  <conditionalFormatting sqref="BY1:CH65536">
    <cfRule type="cellIs" priority="1" dxfId="1" operator="equal" stopIfTrue="1">
      <formula>FALSE</formula>
    </cfRule>
    <cfRule type="cellIs" priority="2" dxfId="0" operator="equal" stopIfTrue="1">
      <formula>TRUE</formula>
    </cfRule>
  </conditionalFormatting>
  <dataValidations count="3">
    <dataValidation type="list" allowBlank="1" showInputMessage="1" showErrorMessage="1" errorTitle="Chyba" error="Tento objekt není obsažen v číselníku objektů." sqref="L8:AA10">
      <formula1>Objekty</formula1>
    </dataValidation>
    <dataValidation type="list" allowBlank="1" showInputMessage="1" showErrorMessage="1" sqref="L12:AA14">
      <formula1>Prostory</formula1>
    </dataValidation>
    <dataValidation type="list" allowBlank="1" showInputMessage="1" showErrorMessage="1" errorTitle="Chyba" error="Vyberte přednastavený text z rozbalovací nabídky." sqref="B2:AA3">
      <formula1>typZOZ</formula1>
    </dataValidation>
  </dataValidations>
  <printOptions horizontalCentered="1"/>
  <pageMargins left="0.2755905511811024" right="0.2755905511811024" top="0.3937007874015748" bottom="0.3937007874015748" header="0.1968503937007874" footer="0.1968503937007874"/>
  <pageSetup horizontalDpi="300" verticalDpi="300" orientation="landscape" paperSize="9" scale="91" r:id="rId3"/>
  <headerFooter alignWithMargins="0">
    <oddFooter>&amp;L&amp;"Times New Roman,Obyčejné"+ Vyplní jen velitel zásahu&amp;C&amp;"Times New Roman,Obyčejné"* Popis</oddFooter>
  </headerFooter>
  <rowBreaks count="1" manualBreakCount="1">
    <brk id="40" max="255" man="1"/>
  </rowBreaks>
  <colBreaks count="1" manualBreakCount="1">
    <brk id="67" max="65535" man="1"/>
  </colBreaks>
  <ignoredErrors>
    <ignoredError sqref="AQ4:AU9 AQ17:AU4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Q125"/>
  <sheetViews>
    <sheetView zoomScale="115" zoomScaleNormal="115" zoomScalePageLayoutView="0" workbookViewId="0" topLeftCell="A1">
      <selection activeCell="N29" sqref="N29:AK29"/>
    </sheetView>
  </sheetViews>
  <sheetFormatPr defaultColWidth="9.140625" defaultRowHeight="12.75" outlineLevelCol="1"/>
  <cols>
    <col min="1" max="1" width="1.57421875" style="11" customWidth="1"/>
    <col min="2" max="10" width="2.7109375" style="11" customWidth="1"/>
    <col min="11" max="11" width="3.421875" style="11" customWidth="1"/>
    <col min="12" max="21" width="2.7109375" style="11" customWidth="1"/>
    <col min="22" max="22" width="3.7109375" style="11" customWidth="1"/>
    <col min="23" max="26" width="2.7109375" style="11" customWidth="1"/>
    <col min="27" max="28" width="2.8515625" style="11" customWidth="1"/>
    <col min="29" max="46" width="2.7109375" style="11" customWidth="1"/>
    <col min="47" max="47" width="3.421875" style="11" customWidth="1"/>
    <col min="48" max="49" width="2.7109375" style="11" customWidth="1"/>
    <col min="50" max="52" width="9.140625" style="11" customWidth="1"/>
    <col min="53" max="53" width="2.8515625" style="74" hidden="1" customWidth="1" outlineLevel="1"/>
    <col min="54" max="54" width="9.7109375" style="74" hidden="1" customWidth="1" outlineLevel="1"/>
    <col min="55" max="55" width="9.140625" style="75" hidden="1" customWidth="1" outlineLevel="1"/>
    <col min="56" max="56" width="9.140625" style="75" customWidth="1" collapsed="1"/>
    <col min="57" max="59" width="9.140625" style="11" customWidth="1"/>
    <col min="60" max="69" width="9.140625" style="25" customWidth="1"/>
    <col min="70" max="16384" width="9.140625" style="11" customWidth="1"/>
  </cols>
  <sheetData>
    <row r="1" spans="1:59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5"/>
      <c r="AY1" s="15"/>
      <c r="AZ1" s="15"/>
      <c r="BA1" s="64"/>
      <c r="BB1" s="64"/>
      <c r="BC1" s="65"/>
      <c r="BD1" s="65"/>
      <c r="BE1" s="10"/>
      <c r="BF1" s="10"/>
      <c r="BG1" s="10"/>
    </row>
    <row r="2" spans="1:59" ht="13.5" customHeight="1" thickBot="1">
      <c r="A2" s="10"/>
      <c r="B2" s="217" t="s">
        <v>144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3" t="s">
        <v>150</v>
      </c>
      <c r="Y2" s="213"/>
      <c r="Z2" s="213"/>
      <c r="AA2" s="219"/>
      <c r="AB2" s="219"/>
      <c r="AC2" s="213"/>
      <c r="AD2" s="213"/>
      <c r="AE2" s="213"/>
      <c r="AF2" s="213"/>
      <c r="AG2" s="213"/>
      <c r="AH2" s="213"/>
      <c r="AI2" s="213"/>
      <c r="AJ2" s="212"/>
      <c r="AK2" s="212"/>
      <c r="AL2" s="196" t="s">
        <v>152</v>
      </c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8"/>
      <c r="AX2" s="15"/>
      <c r="AY2" s="15"/>
      <c r="AZ2" s="15"/>
      <c r="BA2" s="64"/>
      <c r="BB2" s="64"/>
      <c r="BC2" s="65"/>
      <c r="BD2" s="65"/>
      <c r="BE2" s="10"/>
      <c r="BF2" s="10"/>
      <c r="BG2" s="10"/>
    </row>
    <row r="3" spans="1:59" ht="13.5" customHeight="1">
      <c r="A3" s="10"/>
      <c r="B3" s="252" t="s">
        <v>145</v>
      </c>
      <c r="C3" s="253"/>
      <c r="D3" s="254"/>
      <c r="E3" s="252" t="s">
        <v>146</v>
      </c>
      <c r="F3" s="253"/>
      <c r="G3" s="253"/>
      <c r="H3" s="254"/>
      <c r="I3" s="252" t="s">
        <v>280</v>
      </c>
      <c r="J3" s="253"/>
      <c r="K3" s="254"/>
      <c r="L3" s="252" t="s">
        <v>181</v>
      </c>
      <c r="M3" s="253"/>
      <c r="N3" s="254"/>
      <c r="O3" s="252" t="s">
        <v>182</v>
      </c>
      <c r="P3" s="253"/>
      <c r="Q3" s="254"/>
      <c r="R3" s="252" t="s">
        <v>183</v>
      </c>
      <c r="S3" s="253"/>
      <c r="T3" s="254"/>
      <c r="U3" s="252" t="s">
        <v>184</v>
      </c>
      <c r="V3" s="253"/>
      <c r="W3" s="254"/>
      <c r="X3" s="252" t="s">
        <v>282</v>
      </c>
      <c r="Y3" s="253"/>
      <c r="Z3" s="260"/>
      <c r="AA3" s="255" t="s">
        <v>147</v>
      </c>
      <c r="AB3" s="256"/>
      <c r="AC3" s="259" t="s">
        <v>148</v>
      </c>
      <c r="AD3" s="253"/>
      <c r="AE3" s="254"/>
      <c r="AF3" s="199" t="s">
        <v>283</v>
      </c>
      <c r="AG3" s="200"/>
      <c r="AH3" s="200"/>
      <c r="AI3" s="200"/>
      <c r="AJ3" s="200"/>
      <c r="AK3" s="201"/>
      <c r="AL3" s="252" t="s">
        <v>146</v>
      </c>
      <c r="AM3" s="253"/>
      <c r="AN3" s="253"/>
      <c r="AO3" s="254"/>
      <c r="AP3" s="252" t="s">
        <v>149</v>
      </c>
      <c r="AQ3" s="253"/>
      <c r="AR3" s="253"/>
      <c r="AS3" s="253"/>
      <c r="AT3" s="253"/>
      <c r="AU3" s="253"/>
      <c r="AV3" s="253"/>
      <c r="AW3" s="254"/>
      <c r="AX3" s="15"/>
      <c r="AY3" s="15"/>
      <c r="AZ3" s="15"/>
      <c r="BA3" s="64"/>
      <c r="BB3" s="64"/>
      <c r="BC3" s="65"/>
      <c r="BD3" s="65"/>
      <c r="BE3" s="10"/>
      <c r="BF3" s="10"/>
      <c r="BG3" s="10"/>
    </row>
    <row r="4" spans="1:59" ht="13.5" customHeight="1">
      <c r="A4" s="10"/>
      <c r="B4" s="202"/>
      <c r="C4" s="203"/>
      <c r="D4" s="204"/>
      <c r="E4" s="202"/>
      <c r="F4" s="203"/>
      <c r="G4" s="203"/>
      <c r="H4" s="204"/>
      <c r="I4" s="202" t="s">
        <v>281</v>
      </c>
      <c r="J4" s="203"/>
      <c r="K4" s="204"/>
      <c r="L4" s="202" t="s">
        <v>281</v>
      </c>
      <c r="M4" s="203"/>
      <c r="N4" s="204"/>
      <c r="O4" s="202" t="s">
        <v>281</v>
      </c>
      <c r="P4" s="203"/>
      <c r="Q4" s="204"/>
      <c r="R4" s="202" t="s">
        <v>281</v>
      </c>
      <c r="S4" s="203"/>
      <c r="T4" s="204"/>
      <c r="U4" s="202" t="s">
        <v>281</v>
      </c>
      <c r="V4" s="203"/>
      <c r="W4" s="204"/>
      <c r="X4" s="202" t="s">
        <v>185</v>
      </c>
      <c r="Y4" s="203"/>
      <c r="Z4" s="258"/>
      <c r="AA4" s="257"/>
      <c r="AB4" s="258"/>
      <c r="AC4" s="257"/>
      <c r="AD4" s="203"/>
      <c r="AE4" s="204"/>
      <c r="AF4" s="202" t="s">
        <v>284</v>
      </c>
      <c r="AG4" s="203"/>
      <c r="AH4" s="203"/>
      <c r="AI4" s="203"/>
      <c r="AJ4" s="203"/>
      <c r="AK4" s="204"/>
      <c r="AL4" s="202"/>
      <c r="AM4" s="203"/>
      <c r="AN4" s="203"/>
      <c r="AO4" s="204"/>
      <c r="AP4" s="202"/>
      <c r="AQ4" s="203"/>
      <c r="AR4" s="203"/>
      <c r="AS4" s="203"/>
      <c r="AT4" s="203"/>
      <c r="AU4" s="203"/>
      <c r="AV4" s="203"/>
      <c r="AW4" s="204"/>
      <c r="AX4" s="15"/>
      <c r="AY4" s="15"/>
      <c r="AZ4" s="15"/>
      <c r="BA4" s="64"/>
      <c r="BB4" s="64"/>
      <c r="BC4" s="65"/>
      <c r="BD4" s="65"/>
      <c r="BE4" s="10"/>
      <c r="BF4" s="10"/>
      <c r="BG4" s="10"/>
    </row>
    <row r="5" spans="1:59" ht="13.5" customHeight="1">
      <c r="A5" s="10"/>
      <c r="B5" s="213">
        <v>1</v>
      </c>
      <c r="C5" s="213"/>
      <c r="D5" s="213"/>
      <c r="E5" s="216"/>
      <c r="F5" s="212"/>
      <c r="G5" s="212"/>
      <c r="H5" s="212"/>
      <c r="I5" s="193"/>
      <c r="J5" s="194"/>
      <c r="K5" s="195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193"/>
      <c r="AA5" s="211"/>
      <c r="AB5" s="222"/>
      <c r="AC5" s="195"/>
      <c r="AD5" s="212"/>
      <c r="AE5" s="212"/>
      <c r="AF5" s="193"/>
      <c r="AG5" s="194"/>
      <c r="AH5" s="194"/>
      <c r="AI5" s="194"/>
      <c r="AJ5" s="194"/>
      <c r="AK5" s="195"/>
      <c r="AL5" s="193"/>
      <c r="AM5" s="194"/>
      <c r="AN5" s="194"/>
      <c r="AO5" s="195"/>
      <c r="AP5" s="193"/>
      <c r="AQ5" s="194"/>
      <c r="AR5" s="194"/>
      <c r="AS5" s="194"/>
      <c r="AT5" s="194"/>
      <c r="AU5" s="194"/>
      <c r="AV5" s="194"/>
      <c r="AW5" s="195"/>
      <c r="AX5" s="15"/>
      <c r="AY5" s="15"/>
      <c r="AZ5" s="15"/>
      <c r="BA5" s="64"/>
      <c r="BB5" s="64"/>
      <c r="BC5" s="65"/>
      <c r="BD5" s="65"/>
      <c r="BE5" s="10"/>
      <c r="BF5" s="10"/>
      <c r="BG5" s="10"/>
    </row>
    <row r="6" spans="1:59" ht="13.5" customHeight="1">
      <c r="A6" s="10"/>
      <c r="B6" s="213">
        <v>2</v>
      </c>
      <c r="C6" s="213"/>
      <c r="D6" s="213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193"/>
      <c r="AA6" s="211"/>
      <c r="AB6" s="222"/>
      <c r="AC6" s="195"/>
      <c r="AD6" s="212"/>
      <c r="AE6" s="212"/>
      <c r="AF6" s="193"/>
      <c r="AG6" s="194"/>
      <c r="AH6" s="194"/>
      <c r="AI6" s="194"/>
      <c r="AJ6" s="194"/>
      <c r="AK6" s="195"/>
      <c r="AL6" s="193"/>
      <c r="AM6" s="194"/>
      <c r="AN6" s="194"/>
      <c r="AO6" s="195"/>
      <c r="AP6" s="193"/>
      <c r="AQ6" s="194"/>
      <c r="AR6" s="194"/>
      <c r="AS6" s="194"/>
      <c r="AT6" s="194"/>
      <c r="AU6" s="194"/>
      <c r="AV6" s="194"/>
      <c r="AW6" s="195"/>
      <c r="AX6" s="15"/>
      <c r="AY6" s="15"/>
      <c r="AZ6" s="15"/>
      <c r="BA6" s="64"/>
      <c r="BB6" s="64"/>
      <c r="BC6" s="65"/>
      <c r="BD6" s="65"/>
      <c r="BE6" s="10"/>
      <c r="BF6" s="10"/>
      <c r="BG6" s="10"/>
    </row>
    <row r="7" spans="1:59" ht="13.5" customHeight="1">
      <c r="A7" s="10"/>
      <c r="B7" s="213">
        <v>3</v>
      </c>
      <c r="C7" s="213"/>
      <c r="D7" s="213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193"/>
      <c r="AA7" s="211"/>
      <c r="AB7" s="222"/>
      <c r="AC7" s="195"/>
      <c r="AD7" s="212"/>
      <c r="AE7" s="212"/>
      <c r="AF7" s="193"/>
      <c r="AG7" s="194"/>
      <c r="AH7" s="194"/>
      <c r="AI7" s="194"/>
      <c r="AJ7" s="194"/>
      <c r="AK7" s="195"/>
      <c r="AL7" s="193"/>
      <c r="AM7" s="194"/>
      <c r="AN7" s="194"/>
      <c r="AO7" s="195"/>
      <c r="AP7" s="193"/>
      <c r="AQ7" s="194"/>
      <c r="AR7" s="194"/>
      <c r="AS7" s="194"/>
      <c r="AT7" s="194"/>
      <c r="AU7" s="194"/>
      <c r="AV7" s="194"/>
      <c r="AW7" s="195"/>
      <c r="AX7" s="15"/>
      <c r="AY7" s="15"/>
      <c r="AZ7" s="15"/>
      <c r="BA7" s="64"/>
      <c r="BB7" s="64"/>
      <c r="BC7" s="65"/>
      <c r="BD7" s="65"/>
      <c r="BE7" s="10"/>
      <c r="BF7" s="10"/>
      <c r="BG7" s="10"/>
    </row>
    <row r="8" spans="1:59" ht="13.5" customHeight="1">
      <c r="A8" s="10"/>
      <c r="B8" s="213">
        <v>4</v>
      </c>
      <c r="C8" s="213"/>
      <c r="D8" s="213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193"/>
      <c r="AA8" s="211"/>
      <c r="AB8" s="222"/>
      <c r="AC8" s="195"/>
      <c r="AD8" s="212"/>
      <c r="AE8" s="212"/>
      <c r="AF8" s="193"/>
      <c r="AG8" s="194"/>
      <c r="AH8" s="194"/>
      <c r="AI8" s="194"/>
      <c r="AJ8" s="194"/>
      <c r="AK8" s="195"/>
      <c r="AL8" s="193"/>
      <c r="AM8" s="194"/>
      <c r="AN8" s="194"/>
      <c r="AO8" s="195"/>
      <c r="AP8" s="193"/>
      <c r="AQ8" s="194"/>
      <c r="AR8" s="194"/>
      <c r="AS8" s="194"/>
      <c r="AT8" s="194"/>
      <c r="AU8" s="194"/>
      <c r="AV8" s="194"/>
      <c r="AW8" s="195"/>
      <c r="AX8" s="15"/>
      <c r="AY8" s="15"/>
      <c r="AZ8" s="15"/>
      <c r="BA8" s="64"/>
      <c r="BB8" s="64"/>
      <c r="BC8" s="65"/>
      <c r="BD8" s="65"/>
      <c r="BE8" s="10"/>
      <c r="BF8" s="10"/>
      <c r="BG8" s="10"/>
    </row>
    <row r="9" spans="1:59" ht="13.5" customHeight="1" thickBot="1">
      <c r="A9" s="10"/>
      <c r="B9" s="213">
        <v>5</v>
      </c>
      <c r="C9" s="213"/>
      <c r="D9" s="213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193"/>
      <c r="AA9" s="232"/>
      <c r="AB9" s="233"/>
      <c r="AC9" s="195"/>
      <c r="AD9" s="212"/>
      <c r="AE9" s="212"/>
      <c r="AF9" s="193"/>
      <c r="AG9" s="194"/>
      <c r="AH9" s="194"/>
      <c r="AI9" s="194"/>
      <c r="AJ9" s="194"/>
      <c r="AK9" s="195"/>
      <c r="AL9" s="193"/>
      <c r="AM9" s="194"/>
      <c r="AN9" s="194"/>
      <c r="AO9" s="195"/>
      <c r="AP9" s="193"/>
      <c r="AQ9" s="194"/>
      <c r="AR9" s="194"/>
      <c r="AS9" s="194"/>
      <c r="AT9" s="194"/>
      <c r="AU9" s="194"/>
      <c r="AV9" s="194"/>
      <c r="AW9" s="195"/>
      <c r="AX9" s="15"/>
      <c r="AY9" s="15"/>
      <c r="AZ9" s="15"/>
      <c r="BA9" s="64"/>
      <c r="BB9" s="64"/>
      <c r="BC9" s="65"/>
      <c r="BD9" s="65"/>
      <c r="BE9" s="10"/>
      <c r="BF9" s="10"/>
      <c r="BG9" s="10"/>
    </row>
    <row r="10" spans="1:59" ht="13.5" customHeight="1">
      <c r="A10" s="10"/>
      <c r="B10" s="213" t="s">
        <v>151</v>
      </c>
      <c r="C10" s="213"/>
      <c r="D10" s="213"/>
      <c r="E10" s="213"/>
      <c r="F10" s="213"/>
      <c r="G10" s="213"/>
      <c r="H10" s="213"/>
      <c r="I10" s="213"/>
      <c r="J10" s="213" t="s">
        <v>159</v>
      </c>
      <c r="K10" s="213"/>
      <c r="L10" s="213"/>
      <c r="M10" s="213"/>
      <c r="N10" s="213"/>
      <c r="O10" s="213"/>
      <c r="P10" s="213"/>
      <c r="Q10" s="237" t="s">
        <v>166</v>
      </c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9"/>
      <c r="AL10" s="196" t="s">
        <v>180</v>
      </c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  <c r="AX10" s="15"/>
      <c r="AY10" s="15"/>
      <c r="AZ10" s="15"/>
      <c r="BA10" s="64"/>
      <c r="BB10" s="64"/>
      <c r="BC10" s="65"/>
      <c r="BD10" s="65"/>
      <c r="BE10" s="10"/>
      <c r="BF10" s="10"/>
      <c r="BG10" s="10"/>
    </row>
    <row r="11" spans="1:59" ht="13.5" customHeight="1">
      <c r="A11" s="10"/>
      <c r="B11" s="213" t="s">
        <v>31</v>
      </c>
      <c r="C11" s="213"/>
      <c r="D11" s="213"/>
      <c r="E11" s="213"/>
      <c r="F11" s="213"/>
      <c r="G11" s="213"/>
      <c r="H11" s="213"/>
      <c r="I11" s="213"/>
      <c r="J11" s="217" t="s">
        <v>160</v>
      </c>
      <c r="K11" s="217"/>
      <c r="L11" s="217"/>
      <c r="M11" s="217"/>
      <c r="N11" s="221"/>
      <c r="O11" s="221"/>
      <c r="P11" s="221"/>
      <c r="Q11" s="213" t="s">
        <v>175</v>
      </c>
      <c r="R11" s="213"/>
      <c r="S11" s="213"/>
      <c r="T11" s="213"/>
      <c r="U11" s="221"/>
      <c r="V11" s="221"/>
      <c r="W11" s="221"/>
      <c r="X11" s="221"/>
      <c r="Y11" s="221"/>
      <c r="Z11" s="221"/>
      <c r="AA11" s="213" t="s">
        <v>176</v>
      </c>
      <c r="AB11" s="213"/>
      <c r="AC11" s="213"/>
      <c r="AD11" s="213"/>
      <c r="AE11" s="240"/>
      <c r="AF11" s="241"/>
      <c r="AG11" s="241"/>
      <c r="AH11" s="241"/>
      <c r="AI11" s="241"/>
      <c r="AJ11" s="241"/>
      <c r="AK11" s="242"/>
      <c r="AL11" s="234" t="s">
        <v>186</v>
      </c>
      <c r="AM11" s="235"/>
      <c r="AN11" s="236"/>
      <c r="AO11" s="234" t="s">
        <v>187</v>
      </c>
      <c r="AP11" s="235"/>
      <c r="AQ11" s="235"/>
      <c r="AR11" s="235"/>
      <c r="AS11" s="235"/>
      <c r="AT11" s="235"/>
      <c r="AU11" s="235"/>
      <c r="AV11" s="235"/>
      <c r="AW11" s="236"/>
      <c r="AX11" s="15"/>
      <c r="AY11" s="15"/>
      <c r="AZ11" s="15"/>
      <c r="BA11" s="64"/>
      <c r="BB11" s="64"/>
      <c r="BC11" s="65"/>
      <c r="BD11" s="65"/>
      <c r="BE11" s="10"/>
      <c r="BF11" s="10"/>
      <c r="BG11" s="10"/>
    </row>
    <row r="12" spans="1:59" ht="13.5" customHeight="1">
      <c r="A12" s="10"/>
      <c r="B12" s="225"/>
      <c r="C12" s="225"/>
      <c r="D12" s="225"/>
      <c r="E12" s="225"/>
      <c r="F12" s="225"/>
      <c r="G12" s="225"/>
      <c r="H12" s="225"/>
      <c r="I12" s="225"/>
      <c r="J12" s="217" t="s">
        <v>161</v>
      </c>
      <c r="K12" s="217"/>
      <c r="L12" s="217"/>
      <c r="M12" s="217"/>
      <c r="N12" s="221"/>
      <c r="O12" s="221"/>
      <c r="P12" s="221"/>
      <c r="Q12" s="213"/>
      <c r="R12" s="213"/>
      <c r="S12" s="213"/>
      <c r="T12" s="213"/>
      <c r="U12" s="221"/>
      <c r="V12" s="221"/>
      <c r="W12" s="221"/>
      <c r="X12" s="221"/>
      <c r="Y12" s="221"/>
      <c r="Z12" s="221"/>
      <c r="AA12" s="213"/>
      <c r="AB12" s="213"/>
      <c r="AC12" s="213"/>
      <c r="AD12" s="213"/>
      <c r="AE12" s="240"/>
      <c r="AF12" s="241"/>
      <c r="AG12" s="241"/>
      <c r="AH12" s="241"/>
      <c r="AI12" s="241"/>
      <c r="AJ12" s="241"/>
      <c r="AK12" s="242"/>
      <c r="AL12" s="237"/>
      <c r="AM12" s="238"/>
      <c r="AN12" s="239"/>
      <c r="AO12" s="237"/>
      <c r="AP12" s="238"/>
      <c r="AQ12" s="238"/>
      <c r="AR12" s="238"/>
      <c r="AS12" s="238"/>
      <c r="AT12" s="238"/>
      <c r="AU12" s="238"/>
      <c r="AV12" s="238"/>
      <c r="AW12" s="239"/>
      <c r="AX12" s="15"/>
      <c r="AY12" s="15"/>
      <c r="AZ12" s="15"/>
      <c r="BA12" s="64"/>
      <c r="BB12" s="64"/>
      <c r="BC12" s="65"/>
      <c r="BD12" s="65"/>
      <c r="BE12" s="10"/>
      <c r="BF12" s="10"/>
      <c r="BG12" s="10"/>
    </row>
    <row r="13" spans="1:59" ht="13.5" customHeight="1">
      <c r="A13" s="10"/>
      <c r="B13" s="217" t="s">
        <v>153</v>
      </c>
      <c r="C13" s="217"/>
      <c r="D13" s="217"/>
      <c r="E13" s="217"/>
      <c r="F13" s="217"/>
      <c r="G13" s="217"/>
      <c r="H13" s="217"/>
      <c r="I13" s="17">
        <f>IF($BA$13=1,"X","")</f>
      </c>
      <c r="J13" s="224" t="s">
        <v>162</v>
      </c>
      <c r="K13" s="224"/>
      <c r="L13" s="224"/>
      <c r="M13" s="224"/>
      <c r="N13" s="224"/>
      <c r="O13" s="221"/>
      <c r="P13" s="221"/>
      <c r="Q13" s="213"/>
      <c r="R13" s="213"/>
      <c r="S13" s="213"/>
      <c r="T13" s="213"/>
      <c r="U13" s="221"/>
      <c r="V13" s="221"/>
      <c r="W13" s="221"/>
      <c r="X13" s="221"/>
      <c r="Y13" s="221"/>
      <c r="Z13" s="221"/>
      <c r="AA13" s="213"/>
      <c r="AB13" s="213"/>
      <c r="AC13" s="213"/>
      <c r="AD13" s="213"/>
      <c r="AE13" s="240"/>
      <c r="AF13" s="241"/>
      <c r="AG13" s="241"/>
      <c r="AH13" s="241"/>
      <c r="AI13" s="241"/>
      <c r="AJ13" s="241"/>
      <c r="AK13" s="242"/>
      <c r="AL13" s="240"/>
      <c r="AM13" s="241"/>
      <c r="AN13" s="242"/>
      <c r="AO13" s="240"/>
      <c r="AP13" s="241"/>
      <c r="AQ13" s="241"/>
      <c r="AR13" s="241"/>
      <c r="AS13" s="241"/>
      <c r="AT13" s="241"/>
      <c r="AU13" s="241"/>
      <c r="AV13" s="241"/>
      <c r="AW13" s="242"/>
      <c r="AX13" s="15"/>
      <c r="AY13" s="15"/>
      <c r="AZ13" s="15"/>
      <c r="BA13" s="66">
        <v>0</v>
      </c>
      <c r="BB13" s="67" t="b">
        <v>0</v>
      </c>
      <c r="BC13" s="65" t="b">
        <v>0</v>
      </c>
      <c r="BD13" s="65"/>
      <c r="BE13" s="10"/>
      <c r="BF13" s="10"/>
      <c r="BG13" s="10"/>
    </row>
    <row r="14" spans="1:59" ht="13.5" customHeight="1">
      <c r="A14" s="10"/>
      <c r="B14" s="217" t="s">
        <v>154</v>
      </c>
      <c r="C14" s="217"/>
      <c r="D14" s="217"/>
      <c r="E14" s="217"/>
      <c r="F14" s="217"/>
      <c r="G14" s="217"/>
      <c r="H14" s="217"/>
      <c r="I14" s="17">
        <f>IF($BA$13=2,"X","")</f>
      </c>
      <c r="J14" s="224" t="s">
        <v>163</v>
      </c>
      <c r="K14" s="224"/>
      <c r="L14" s="224"/>
      <c r="M14" s="224"/>
      <c r="N14" s="224"/>
      <c r="O14" s="221"/>
      <c r="P14" s="221"/>
      <c r="Q14" s="213"/>
      <c r="R14" s="213"/>
      <c r="S14" s="213"/>
      <c r="T14" s="213"/>
      <c r="U14" s="221"/>
      <c r="V14" s="221"/>
      <c r="W14" s="221"/>
      <c r="X14" s="221"/>
      <c r="Y14" s="221"/>
      <c r="Z14" s="221"/>
      <c r="AA14" s="213"/>
      <c r="AB14" s="213"/>
      <c r="AC14" s="213"/>
      <c r="AD14" s="213"/>
      <c r="AE14" s="240"/>
      <c r="AF14" s="241"/>
      <c r="AG14" s="241"/>
      <c r="AH14" s="241"/>
      <c r="AI14" s="241"/>
      <c r="AJ14" s="241"/>
      <c r="AK14" s="242"/>
      <c r="AL14" s="240"/>
      <c r="AM14" s="241"/>
      <c r="AN14" s="242"/>
      <c r="AO14" s="240"/>
      <c r="AP14" s="241"/>
      <c r="AQ14" s="241"/>
      <c r="AR14" s="241"/>
      <c r="AS14" s="241"/>
      <c r="AT14" s="241"/>
      <c r="AU14" s="241"/>
      <c r="AV14" s="241"/>
      <c r="AW14" s="242"/>
      <c r="AX14" s="15"/>
      <c r="AY14" s="15"/>
      <c r="AZ14" s="15"/>
      <c r="BA14" s="64"/>
      <c r="BB14" s="68" t="b">
        <v>0</v>
      </c>
      <c r="BC14" s="65" t="b">
        <v>0</v>
      </c>
      <c r="BD14" s="65"/>
      <c r="BE14" s="10"/>
      <c r="BF14" s="10"/>
      <c r="BG14" s="10"/>
    </row>
    <row r="15" spans="1:59" ht="13.5" customHeight="1">
      <c r="A15" s="10"/>
      <c r="B15" s="217" t="s">
        <v>155</v>
      </c>
      <c r="C15" s="217"/>
      <c r="D15" s="217"/>
      <c r="E15" s="217"/>
      <c r="F15" s="217"/>
      <c r="G15" s="217"/>
      <c r="H15" s="217"/>
      <c r="I15" s="17">
        <f>IF($BA$13=3,"X","")</f>
      </c>
      <c r="J15" s="224" t="s">
        <v>164</v>
      </c>
      <c r="K15" s="224"/>
      <c r="L15" s="224"/>
      <c r="M15" s="224"/>
      <c r="N15" s="224"/>
      <c r="O15" s="221"/>
      <c r="P15" s="221"/>
      <c r="Q15" s="213" t="s">
        <v>170</v>
      </c>
      <c r="R15" s="213"/>
      <c r="S15" s="213"/>
      <c r="T15" s="213"/>
      <c r="U15" s="213"/>
      <c r="V15" s="213"/>
      <c r="W15" s="213"/>
      <c r="X15" s="251" t="s">
        <v>171</v>
      </c>
      <c r="Y15" s="251"/>
      <c r="Z15" s="251"/>
      <c r="AA15" s="251"/>
      <c r="AB15" s="251"/>
      <c r="AC15" s="251"/>
      <c r="AD15" s="17">
        <f>IF($BC13=TRUE,"X","")</f>
      </c>
      <c r="AE15" s="213" t="s">
        <v>177</v>
      </c>
      <c r="AF15" s="213"/>
      <c r="AG15" s="213"/>
      <c r="AH15" s="213"/>
      <c r="AI15" s="213"/>
      <c r="AJ15" s="213"/>
      <c r="AK15" s="213"/>
      <c r="AL15" s="240"/>
      <c r="AM15" s="241"/>
      <c r="AN15" s="242"/>
      <c r="AO15" s="240"/>
      <c r="AP15" s="241"/>
      <c r="AQ15" s="241"/>
      <c r="AR15" s="241"/>
      <c r="AS15" s="241"/>
      <c r="AT15" s="241"/>
      <c r="AU15" s="241"/>
      <c r="AV15" s="241"/>
      <c r="AW15" s="242"/>
      <c r="AX15" s="15"/>
      <c r="AY15" s="15"/>
      <c r="AZ15" s="15"/>
      <c r="BA15" s="64"/>
      <c r="BB15" s="68" t="b">
        <v>0</v>
      </c>
      <c r="BC15" s="65" t="b">
        <v>0</v>
      </c>
      <c r="BD15" s="65"/>
      <c r="BE15" s="10"/>
      <c r="BF15" s="10"/>
      <c r="BG15" s="10"/>
    </row>
    <row r="16" spans="1:59" ht="13.5" customHeight="1">
      <c r="A16" s="10"/>
      <c r="B16" s="217" t="s">
        <v>156</v>
      </c>
      <c r="C16" s="217"/>
      <c r="D16" s="217"/>
      <c r="E16" s="217"/>
      <c r="F16" s="217"/>
      <c r="G16" s="217"/>
      <c r="H16" s="217"/>
      <c r="I16" s="17">
        <f>IF($BA$13=4,"X","")</f>
      </c>
      <c r="J16" s="213" t="s">
        <v>165</v>
      </c>
      <c r="K16" s="213"/>
      <c r="L16" s="213"/>
      <c r="M16" s="213"/>
      <c r="N16" s="213"/>
      <c r="O16" s="213"/>
      <c r="P16" s="213"/>
      <c r="Q16" s="217" t="s">
        <v>169</v>
      </c>
      <c r="R16" s="217"/>
      <c r="S16" s="217"/>
      <c r="T16" s="217"/>
      <c r="U16" s="217"/>
      <c r="V16" s="217"/>
      <c r="W16" s="17">
        <f>IF($BB$13=TRUE,"X","")</f>
      </c>
      <c r="X16" s="251" t="s">
        <v>172</v>
      </c>
      <c r="Y16" s="251"/>
      <c r="Z16" s="251"/>
      <c r="AA16" s="251"/>
      <c r="AB16" s="251"/>
      <c r="AC16" s="251"/>
      <c r="AD16" s="17">
        <f>IF($BC14=TRUE,"X","")</f>
      </c>
      <c r="AE16" s="213"/>
      <c r="AF16" s="213"/>
      <c r="AG16" s="213"/>
      <c r="AH16" s="213"/>
      <c r="AI16" s="213"/>
      <c r="AJ16" s="213"/>
      <c r="AK16" s="213"/>
      <c r="AL16" s="240"/>
      <c r="AM16" s="241"/>
      <c r="AN16" s="242"/>
      <c r="AO16" s="240"/>
      <c r="AP16" s="241"/>
      <c r="AQ16" s="241"/>
      <c r="AR16" s="241"/>
      <c r="AS16" s="241"/>
      <c r="AT16" s="241"/>
      <c r="AU16" s="241"/>
      <c r="AV16" s="241"/>
      <c r="AW16" s="242"/>
      <c r="AX16" s="15"/>
      <c r="AY16" s="15"/>
      <c r="AZ16" s="15"/>
      <c r="BA16" s="64"/>
      <c r="BB16" s="64"/>
      <c r="BC16" s="65" t="b">
        <v>0</v>
      </c>
      <c r="BD16" s="65"/>
      <c r="BE16" s="10"/>
      <c r="BF16" s="10"/>
      <c r="BG16" s="10"/>
    </row>
    <row r="17" spans="1:59" ht="13.5" customHeight="1">
      <c r="A17" s="10"/>
      <c r="B17" s="217" t="s">
        <v>157</v>
      </c>
      <c r="C17" s="217"/>
      <c r="D17" s="217"/>
      <c r="E17" s="217"/>
      <c r="F17" s="217"/>
      <c r="G17" s="217"/>
      <c r="H17" s="217"/>
      <c r="I17" s="17">
        <f>IF($BA$13=5,"X","")</f>
      </c>
      <c r="J17" s="217" t="s">
        <v>160</v>
      </c>
      <c r="K17" s="217"/>
      <c r="L17" s="217"/>
      <c r="M17" s="217"/>
      <c r="N17" s="221"/>
      <c r="O17" s="221"/>
      <c r="P17" s="221"/>
      <c r="Q17" s="217" t="s">
        <v>168</v>
      </c>
      <c r="R17" s="217"/>
      <c r="S17" s="217"/>
      <c r="T17" s="217"/>
      <c r="U17" s="217"/>
      <c r="V17" s="217"/>
      <c r="W17" s="17">
        <f>IF($BB$14=TRUE,"X","")</f>
      </c>
      <c r="X17" s="251" t="s">
        <v>173</v>
      </c>
      <c r="Y17" s="251"/>
      <c r="Z17" s="251"/>
      <c r="AA17" s="251"/>
      <c r="AB17" s="251"/>
      <c r="AC17" s="251"/>
      <c r="AD17" s="17">
        <f>IF($BC15=TRUE,"X","")</f>
      </c>
      <c r="AE17" s="217" t="s">
        <v>178</v>
      </c>
      <c r="AF17" s="217"/>
      <c r="AG17" s="217"/>
      <c r="AH17" s="217"/>
      <c r="AI17" s="217"/>
      <c r="AJ17" s="217"/>
      <c r="AK17" s="12"/>
      <c r="AL17" s="240"/>
      <c r="AM17" s="241"/>
      <c r="AN17" s="242"/>
      <c r="AO17" s="240"/>
      <c r="AP17" s="241"/>
      <c r="AQ17" s="241"/>
      <c r="AR17" s="241"/>
      <c r="AS17" s="241"/>
      <c r="AT17" s="241"/>
      <c r="AU17" s="241"/>
      <c r="AV17" s="241"/>
      <c r="AW17" s="242"/>
      <c r="AX17" s="15"/>
      <c r="AY17" s="15"/>
      <c r="AZ17" s="15"/>
      <c r="BA17" s="64"/>
      <c r="BB17" s="64"/>
      <c r="BC17" s="65"/>
      <c r="BD17" s="65"/>
      <c r="BE17" s="10"/>
      <c r="BF17" s="10"/>
      <c r="BG17" s="10"/>
    </row>
    <row r="18" spans="1:59" ht="13.5" customHeight="1">
      <c r="A18" s="10"/>
      <c r="B18" s="220" t="s">
        <v>158</v>
      </c>
      <c r="C18" s="220"/>
      <c r="D18" s="220"/>
      <c r="E18" s="220"/>
      <c r="F18" s="220"/>
      <c r="G18" s="220"/>
      <c r="H18" s="220"/>
      <c r="I18" s="17">
        <f>IF($BA$13=6,"X","")</f>
      </c>
      <c r="J18" s="220" t="s">
        <v>161</v>
      </c>
      <c r="K18" s="220"/>
      <c r="L18" s="220"/>
      <c r="M18" s="220"/>
      <c r="N18" s="243"/>
      <c r="O18" s="243"/>
      <c r="P18" s="243"/>
      <c r="Q18" s="220" t="s">
        <v>167</v>
      </c>
      <c r="R18" s="220"/>
      <c r="S18" s="220"/>
      <c r="T18" s="220"/>
      <c r="U18" s="220"/>
      <c r="V18" s="220"/>
      <c r="W18" s="17">
        <f>IF($BB$15=TRUE,"X","")</f>
      </c>
      <c r="X18" s="270" t="s">
        <v>174</v>
      </c>
      <c r="Y18" s="270"/>
      <c r="Z18" s="270"/>
      <c r="AA18" s="270"/>
      <c r="AB18" s="270"/>
      <c r="AC18" s="270"/>
      <c r="AD18" s="17">
        <f>IF($BC16=TRUE,"X","")</f>
      </c>
      <c r="AE18" s="220" t="s">
        <v>179</v>
      </c>
      <c r="AF18" s="220"/>
      <c r="AG18" s="220"/>
      <c r="AH18" s="220"/>
      <c r="AI18" s="220"/>
      <c r="AJ18" s="220"/>
      <c r="AK18" s="13"/>
      <c r="AL18" s="240"/>
      <c r="AM18" s="241"/>
      <c r="AN18" s="242"/>
      <c r="AO18" s="240"/>
      <c r="AP18" s="241"/>
      <c r="AQ18" s="241"/>
      <c r="AR18" s="241"/>
      <c r="AS18" s="241"/>
      <c r="AT18" s="241"/>
      <c r="AU18" s="241"/>
      <c r="AV18" s="241"/>
      <c r="AW18" s="242"/>
      <c r="AX18" s="15"/>
      <c r="AY18" s="15"/>
      <c r="AZ18" s="15"/>
      <c r="BA18" s="64"/>
      <c r="BB18" s="64"/>
      <c r="BC18" s="65"/>
      <c r="BD18" s="65"/>
      <c r="BE18" s="10"/>
      <c r="BF18" s="10"/>
      <c r="BG18" s="10"/>
    </row>
    <row r="19" spans="1:59" ht="13.5" customHeight="1">
      <c r="A19" s="10"/>
      <c r="B19" s="273" t="s">
        <v>188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5"/>
      <c r="AL19" s="198" t="s">
        <v>189</v>
      </c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15"/>
      <c r="AY19" s="15"/>
      <c r="AZ19" s="15"/>
      <c r="BA19" s="64"/>
      <c r="BB19" s="64"/>
      <c r="BC19" s="65"/>
      <c r="BD19" s="65"/>
      <c r="BE19" s="10"/>
      <c r="BF19" s="10"/>
      <c r="BG19" s="10"/>
    </row>
    <row r="20" spans="1:59" ht="13.5" customHeight="1">
      <c r="A20" s="10"/>
      <c r="B20" s="264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6"/>
      <c r="AL20" s="231" t="s">
        <v>190</v>
      </c>
      <c r="AM20" s="231"/>
      <c r="AN20" s="231"/>
      <c r="AO20" s="231"/>
      <c r="AP20" s="231"/>
      <c r="AQ20" s="231"/>
      <c r="AR20" s="231"/>
      <c r="AS20" s="231"/>
      <c r="AT20" s="231"/>
      <c r="AU20" s="231"/>
      <c r="AV20" s="225"/>
      <c r="AW20" s="225"/>
      <c r="AX20" s="15"/>
      <c r="AY20" s="15"/>
      <c r="AZ20" s="15"/>
      <c r="BA20" s="64"/>
      <c r="BB20" s="64"/>
      <c r="BC20" s="65"/>
      <c r="BD20" s="65"/>
      <c r="BE20" s="10"/>
      <c r="BF20" s="10"/>
      <c r="BG20" s="10"/>
    </row>
    <row r="21" spans="1:59" ht="13.5" customHeight="1">
      <c r="A21" s="10"/>
      <c r="B21" s="267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9"/>
      <c r="AL21" s="231" t="s">
        <v>192</v>
      </c>
      <c r="AM21" s="231"/>
      <c r="AN21" s="231"/>
      <c r="AO21" s="231"/>
      <c r="AP21" s="231"/>
      <c r="AQ21" s="231"/>
      <c r="AR21" s="231"/>
      <c r="AS21" s="231"/>
      <c r="AT21" s="231"/>
      <c r="AU21" s="231"/>
      <c r="AV21" s="225"/>
      <c r="AW21" s="225"/>
      <c r="AX21" s="15"/>
      <c r="AY21" s="15"/>
      <c r="AZ21" s="15"/>
      <c r="BA21" s="64"/>
      <c r="BB21" s="64"/>
      <c r="BC21" s="65"/>
      <c r="BD21" s="65"/>
      <c r="BE21" s="10"/>
      <c r="BF21" s="10"/>
      <c r="BG21" s="10"/>
    </row>
    <row r="22" spans="1:59" ht="13.5" customHeight="1">
      <c r="A22" s="10"/>
      <c r="B22" s="276" t="s">
        <v>191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8"/>
      <c r="AL22" s="231" t="s">
        <v>193</v>
      </c>
      <c r="AM22" s="231"/>
      <c r="AN22" s="231"/>
      <c r="AO22" s="231"/>
      <c r="AP22" s="231"/>
      <c r="AQ22" s="231"/>
      <c r="AR22" s="231"/>
      <c r="AS22" s="231"/>
      <c r="AT22" s="231"/>
      <c r="AU22" s="231"/>
      <c r="AV22" s="225"/>
      <c r="AW22" s="225"/>
      <c r="AX22" s="15"/>
      <c r="AY22" s="15"/>
      <c r="AZ22" s="15"/>
      <c r="BA22" s="64"/>
      <c r="BB22" s="64"/>
      <c r="BC22" s="65"/>
      <c r="BD22" s="65"/>
      <c r="BE22" s="10"/>
      <c r="BF22" s="10"/>
      <c r="BG22" s="10"/>
    </row>
    <row r="23" spans="1:59" ht="13.5" customHeight="1">
      <c r="A23" s="10"/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6"/>
      <c r="AL23" s="231" t="s">
        <v>194</v>
      </c>
      <c r="AM23" s="231"/>
      <c r="AN23" s="231"/>
      <c r="AO23" s="231"/>
      <c r="AP23" s="231"/>
      <c r="AQ23" s="231"/>
      <c r="AR23" s="231"/>
      <c r="AS23" s="231"/>
      <c r="AT23" s="231"/>
      <c r="AU23" s="231"/>
      <c r="AV23" s="225"/>
      <c r="AW23" s="225"/>
      <c r="AX23" s="15"/>
      <c r="AY23" s="15"/>
      <c r="AZ23" s="15"/>
      <c r="BA23" s="64"/>
      <c r="BB23" s="64"/>
      <c r="BC23" s="65"/>
      <c r="BD23" s="65"/>
      <c r="BE23" s="10"/>
      <c r="BF23" s="10"/>
      <c r="BG23" s="10"/>
    </row>
    <row r="24" spans="1:59" ht="13.5" customHeight="1">
      <c r="A24" s="10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6"/>
      <c r="AL24" s="231" t="s">
        <v>195</v>
      </c>
      <c r="AM24" s="231"/>
      <c r="AN24" s="231"/>
      <c r="AO24" s="231"/>
      <c r="AP24" s="231"/>
      <c r="AQ24" s="231"/>
      <c r="AR24" s="231"/>
      <c r="AS24" s="231"/>
      <c r="AT24" s="231"/>
      <c r="AU24" s="231"/>
      <c r="AV24" s="225"/>
      <c r="AW24" s="225"/>
      <c r="AX24" s="15"/>
      <c r="AY24" s="15"/>
      <c r="AZ24" s="15"/>
      <c r="BA24" s="64"/>
      <c r="BB24" s="64"/>
      <c r="BC24" s="65"/>
      <c r="BD24" s="65"/>
      <c r="BE24" s="10"/>
      <c r="BF24" s="10"/>
      <c r="BG24" s="10"/>
    </row>
    <row r="25" spans="1:59" ht="13.5" customHeight="1" thickBot="1">
      <c r="A25" s="10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6"/>
      <c r="AL25" s="279" t="s">
        <v>196</v>
      </c>
      <c r="AM25" s="231"/>
      <c r="AN25" s="231"/>
      <c r="AO25" s="231"/>
      <c r="AP25" s="231"/>
      <c r="AQ25" s="231"/>
      <c r="AR25" s="231"/>
      <c r="AS25" s="231"/>
      <c r="AT25" s="231"/>
      <c r="AU25" s="231"/>
      <c r="AV25" s="225"/>
      <c r="AW25" s="225"/>
      <c r="AX25" s="15"/>
      <c r="AY25" s="15"/>
      <c r="AZ25" s="15"/>
      <c r="BA25" s="64"/>
      <c r="BB25" s="64"/>
      <c r="BC25" s="65"/>
      <c r="BD25" s="65"/>
      <c r="BE25" s="10"/>
      <c r="BF25" s="10"/>
      <c r="BG25" s="10"/>
    </row>
    <row r="26" spans="1:59" ht="13.5" customHeight="1">
      <c r="A26" s="10"/>
      <c r="B26" s="244" t="s">
        <v>201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6"/>
      <c r="AL26" s="231" t="s">
        <v>197</v>
      </c>
      <c r="AM26" s="231"/>
      <c r="AN26" s="231"/>
      <c r="AO26" s="231"/>
      <c r="AP26" s="231"/>
      <c r="AQ26" s="231"/>
      <c r="AR26" s="231"/>
      <c r="AS26" s="231"/>
      <c r="AT26" s="231"/>
      <c r="AU26" s="231"/>
      <c r="AV26" s="225"/>
      <c r="AW26" s="225"/>
      <c r="AX26" s="15"/>
      <c r="AY26" s="15"/>
      <c r="AZ26" s="15"/>
      <c r="BA26" s="64"/>
      <c r="BB26" s="64"/>
      <c r="BC26" s="65"/>
      <c r="BD26" s="65"/>
      <c r="BE26" s="10"/>
      <c r="BF26" s="10"/>
      <c r="BG26" s="10"/>
    </row>
    <row r="27" spans="1:59" ht="13.5" customHeight="1">
      <c r="A27" s="10"/>
      <c r="B27" s="218" t="s">
        <v>207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34" t="s">
        <v>209</v>
      </c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47"/>
      <c r="AL27" s="231" t="s">
        <v>198</v>
      </c>
      <c r="AM27" s="231"/>
      <c r="AN27" s="231"/>
      <c r="AO27" s="231"/>
      <c r="AP27" s="231"/>
      <c r="AQ27" s="231"/>
      <c r="AR27" s="231"/>
      <c r="AS27" s="231"/>
      <c r="AT27" s="231"/>
      <c r="AU27" s="231"/>
      <c r="AV27" s="225"/>
      <c r="AW27" s="225"/>
      <c r="AX27" s="15"/>
      <c r="AY27" s="15"/>
      <c r="AZ27" s="15"/>
      <c r="BA27" s="64"/>
      <c r="BB27" s="64"/>
      <c r="BC27" s="65"/>
      <c r="BD27" s="65"/>
      <c r="BE27" s="10"/>
      <c r="BF27" s="10"/>
      <c r="BG27" s="10"/>
    </row>
    <row r="28" spans="1:59" ht="13.5" customHeight="1">
      <c r="A28" s="10"/>
      <c r="B28" s="218" t="s">
        <v>206</v>
      </c>
      <c r="C28" s="213"/>
      <c r="D28" s="213"/>
      <c r="E28" s="213"/>
      <c r="F28" s="213"/>
      <c r="G28" s="213"/>
      <c r="H28" s="213"/>
      <c r="I28" s="213" t="s">
        <v>208</v>
      </c>
      <c r="J28" s="213"/>
      <c r="K28" s="213"/>
      <c r="L28" s="213"/>
      <c r="M28" s="213"/>
      <c r="N28" s="248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50"/>
      <c r="AL28" s="231" t="s">
        <v>199</v>
      </c>
      <c r="AM28" s="231"/>
      <c r="AN28" s="231"/>
      <c r="AO28" s="231"/>
      <c r="AP28" s="231"/>
      <c r="AQ28" s="231"/>
      <c r="AR28" s="231"/>
      <c r="AS28" s="231"/>
      <c r="AT28" s="231"/>
      <c r="AU28" s="231"/>
      <c r="AV28" s="225"/>
      <c r="AW28" s="225"/>
      <c r="AX28" s="15"/>
      <c r="AY28" s="15"/>
      <c r="AZ28" s="15"/>
      <c r="BA28" s="64"/>
      <c r="BB28" s="64"/>
      <c r="BC28" s="65"/>
      <c r="BD28" s="65"/>
      <c r="BE28" s="10"/>
      <c r="BF28" s="10"/>
      <c r="BG28" s="10"/>
    </row>
    <row r="29" spans="1:59" ht="13.5" customHeight="1">
      <c r="A29" s="10"/>
      <c r="B29" s="211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22"/>
      <c r="AL29" s="231" t="s">
        <v>200</v>
      </c>
      <c r="AM29" s="231"/>
      <c r="AN29" s="231"/>
      <c r="AO29" s="231"/>
      <c r="AP29" s="231"/>
      <c r="AQ29" s="231"/>
      <c r="AR29" s="231"/>
      <c r="AS29" s="231"/>
      <c r="AT29" s="231"/>
      <c r="AU29" s="231"/>
      <c r="AV29" s="225"/>
      <c r="AW29" s="225"/>
      <c r="AX29" s="15"/>
      <c r="AY29" s="15"/>
      <c r="AZ29" s="15"/>
      <c r="BA29" s="64"/>
      <c r="BB29" s="64"/>
      <c r="BC29" s="65"/>
      <c r="BD29" s="65"/>
      <c r="BE29" s="10"/>
      <c r="BF29" s="10"/>
      <c r="BG29" s="10"/>
    </row>
    <row r="30" spans="1:59" ht="13.5" customHeight="1">
      <c r="A30" s="10"/>
      <c r="B30" s="211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22"/>
      <c r="AL30" s="198" t="s">
        <v>202</v>
      </c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15"/>
      <c r="AY30" s="15"/>
      <c r="AZ30" s="15"/>
      <c r="BA30" s="64"/>
      <c r="BB30" s="64"/>
      <c r="BC30" s="65"/>
      <c r="BD30" s="65"/>
      <c r="BE30" s="10"/>
      <c r="BF30" s="10"/>
      <c r="BG30" s="10"/>
    </row>
    <row r="31" spans="1:59" ht="13.5" customHeight="1">
      <c r="A31" s="10"/>
      <c r="B31" s="211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22"/>
      <c r="AL31" s="230" t="s">
        <v>203</v>
      </c>
      <c r="AM31" s="217"/>
      <c r="AN31" s="217"/>
      <c r="AO31" s="217"/>
      <c r="AP31" s="217"/>
      <c r="AQ31" s="217"/>
      <c r="AR31" s="217"/>
      <c r="AS31" s="221"/>
      <c r="AT31" s="221"/>
      <c r="AU31" s="221"/>
      <c r="AV31" s="221"/>
      <c r="AW31" s="221"/>
      <c r="AX31" s="15"/>
      <c r="AY31" s="15"/>
      <c r="AZ31" s="15"/>
      <c r="BA31" s="64"/>
      <c r="BB31" s="64"/>
      <c r="BC31" s="65"/>
      <c r="BD31" s="65"/>
      <c r="BE31" s="10"/>
      <c r="BF31" s="10"/>
      <c r="BG31" s="10"/>
    </row>
    <row r="32" spans="1:59" ht="13.5" customHeight="1" thickBot="1">
      <c r="A32" s="10"/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22"/>
      <c r="AL32" s="228" t="s">
        <v>204</v>
      </c>
      <c r="AM32" s="229"/>
      <c r="AN32" s="229"/>
      <c r="AO32" s="229"/>
      <c r="AP32" s="229"/>
      <c r="AQ32" s="229"/>
      <c r="AR32" s="229"/>
      <c r="AS32" s="223"/>
      <c r="AT32" s="223"/>
      <c r="AU32" s="223"/>
      <c r="AV32" s="223"/>
      <c r="AW32" s="223"/>
      <c r="AX32" s="15"/>
      <c r="AY32" s="15"/>
      <c r="AZ32" s="15"/>
      <c r="BA32" s="64"/>
      <c r="BB32" s="64"/>
      <c r="BC32" s="65"/>
      <c r="BD32" s="65"/>
      <c r="BE32" s="10"/>
      <c r="BF32" s="10"/>
      <c r="BG32" s="10"/>
    </row>
    <row r="33" spans="1:59" ht="13.5" customHeight="1">
      <c r="A33" s="10"/>
      <c r="B33" s="218" t="s">
        <v>205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7"/>
      <c r="AX33" s="15"/>
      <c r="AY33" s="15"/>
      <c r="AZ33" s="15"/>
      <c r="BA33" s="64"/>
      <c r="BB33" s="64"/>
      <c r="BC33" s="65"/>
      <c r="BD33" s="65"/>
      <c r="BE33" s="10"/>
      <c r="BF33" s="10"/>
      <c r="BG33" s="10"/>
    </row>
    <row r="34" spans="1:59" ht="13.5" customHeight="1">
      <c r="A34" s="10"/>
      <c r="B34" s="218" t="s">
        <v>210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196" t="s">
        <v>215</v>
      </c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8"/>
      <c r="AB34" s="196" t="s">
        <v>216</v>
      </c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8"/>
      <c r="AR34" s="213" t="s">
        <v>211</v>
      </c>
      <c r="AS34" s="213"/>
      <c r="AT34" s="213"/>
      <c r="AU34" s="213"/>
      <c r="AV34" s="213"/>
      <c r="AW34" s="214"/>
      <c r="AX34" s="15"/>
      <c r="AY34" s="15"/>
      <c r="AZ34" s="15"/>
      <c r="BA34" s="64"/>
      <c r="BB34" s="64"/>
      <c r="BC34" s="65"/>
      <c r="BD34" s="65"/>
      <c r="BE34" s="10"/>
      <c r="BF34" s="10"/>
      <c r="BG34" s="10"/>
    </row>
    <row r="35" spans="1:59" ht="13.5" customHeight="1">
      <c r="A35" s="10"/>
      <c r="B35" s="218" t="s">
        <v>206</v>
      </c>
      <c r="C35" s="213"/>
      <c r="D35" s="213"/>
      <c r="E35" s="213"/>
      <c r="F35" s="213"/>
      <c r="G35" s="213"/>
      <c r="H35" s="213"/>
      <c r="I35" s="213" t="s">
        <v>208</v>
      </c>
      <c r="J35" s="213"/>
      <c r="K35" s="213"/>
      <c r="L35" s="213"/>
      <c r="M35" s="213"/>
      <c r="N35" s="196" t="s">
        <v>212</v>
      </c>
      <c r="O35" s="197"/>
      <c r="P35" s="197"/>
      <c r="Q35" s="197"/>
      <c r="R35" s="197"/>
      <c r="S35" s="197"/>
      <c r="T35" s="197"/>
      <c r="U35" s="198"/>
      <c r="V35" s="196" t="s">
        <v>213</v>
      </c>
      <c r="W35" s="197"/>
      <c r="X35" s="197"/>
      <c r="Y35" s="197"/>
      <c r="Z35" s="197"/>
      <c r="AA35" s="198"/>
      <c r="AB35" s="196" t="s">
        <v>212</v>
      </c>
      <c r="AC35" s="197"/>
      <c r="AD35" s="197"/>
      <c r="AE35" s="197"/>
      <c r="AF35" s="197"/>
      <c r="AG35" s="197"/>
      <c r="AH35" s="197"/>
      <c r="AI35" s="198"/>
      <c r="AJ35" s="196" t="s">
        <v>214</v>
      </c>
      <c r="AK35" s="197"/>
      <c r="AL35" s="197"/>
      <c r="AM35" s="197"/>
      <c r="AN35" s="197"/>
      <c r="AO35" s="197"/>
      <c r="AP35" s="197"/>
      <c r="AQ35" s="198"/>
      <c r="AR35" s="213"/>
      <c r="AS35" s="213"/>
      <c r="AT35" s="213"/>
      <c r="AU35" s="213"/>
      <c r="AV35" s="213"/>
      <c r="AW35" s="214"/>
      <c r="AX35" s="15"/>
      <c r="AY35" s="15"/>
      <c r="AZ35" s="15"/>
      <c r="BA35" s="64"/>
      <c r="BB35" s="64"/>
      <c r="BC35" s="65"/>
      <c r="BD35" s="65"/>
      <c r="BE35" s="10"/>
      <c r="BF35" s="10"/>
      <c r="BG35" s="10"/>
    </row>
    <row r="36" spans="1:59" ht="13.5" customHeight="1">
      <c r="A36" s="10"/>
      <c r="B36" s="211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193"/>
      <c r="O36" s="194"/>
      <c r="P36" s="194"/>
      <c r="Q36" s="194"/>
      <c r="R36" s="194"/>
      <c r="S36" s="194"/>
      <c r="T36" s="194"/>
      <c r="U36" s="195"/>
      <c r="V36" s="193"/>
      <c r="W36" s="194"/>
      <c r="X36" s="194"/>
      <c r="Y36" s="194"/>
      <c r="Z36" s="194"/>
      <c r="AA36" s="195"/>
      <c r="AB36" s="193"/>
      <c r="AC36" s="194"/>
      <c r="AD36" s="194"/>
      <c r="AE36" s="194"/>
      <c r="AF36" s="194"/>
      <c r="AG36" s="194"/>
      <c r="AH36" s="194"/>
      <c r="AI36" s="195"/>
      <c r="AJ36" s="193"/>
      <c r="AK36" s="194"/>
      <c r="AL36" s="194"/>
      <c r="AM36" s="194"/>
      <c r="AN36" s="194"/>
      <c r="AO36" s="194"/>
      <c r="AP36" s="194"/>
      <c r="AQ36" s="195"/>
      <c r="AR36" s="193"/>
      <c r="AS36" s="194"/>
      <c r="AT36" s="194"/>
      <c r="AU36" s="194"/>
      <c r="AV36" s="194"/>
      <c r="AW36" s="215"/>
      <c r="AX36" s="15"/>
      <c r="AY36" s="15"/>
      <c r="AZ36" s="15"/>
      <c r="BA36" s="64"/>
      <c r="BB36" s="64"/>
      <c r="BC36" s="65"/>
      <c r="BD36" s="65"/>
      <c r="BE36" s="10"/>
      <c r="BF36" s="10"/>
      <c r="BG36" s="10"/>
    </row>
    <row r="37" spans="1:59" ht="13.5" customHeight="1">
      <c r="A37" s="10"/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193"/>
      <c r="O37" s="194"/>
      <c r="P37" s="194"/>
      <c r="Q37" s="194"/>
      <c r="R37" s="194"/>
      <c r="S37" s="194"/>
      <c r="T37" s="194"/>
      <c r="U37" s="195"/>
      <c r="V37" s="193"/>
      <c r="W37" s="194"/>
      <c r="X37" s="194"/>
      <c r="Y37" s="194"/>
      <c r="Z37" s="194"/>
      <c r="AA37" s="195"/>
      <c r="AB37" s="193"/>
      <c r="AC37" s="194"/>
      <c r="AD37" s="194"/>
      <c r="AE37" s="194"/>
      <c r="AF37" s="194"/>
      <c r="AG37" s="194"/>
      <c r="AH37" s="194"/>
      <c r="AI37" s="195"/>
      <c r="AJ37" s="193"/>
      <c r="AK37" s="194"/>
      <c r="AL37" s="194"/>
      <c r="AM37" s="194"/>
      <c r="AN37" s="194"/>
      <c r="AO37" s="194"/>
      <c r="AP37" s="194"/>
      <c r="AQ37" s="195"/>
      <c r="AR37" s="193"/>
      <c r="AS37" s="194"/>
      <c r="AT37" s="194"/>
      <c r="AU37" s="194"/>
      <c r="AV37" s="194"/>
      <c r="AW37" s="215"/>
      <c r="AX37" s="15"/>
      <c r="AY37" s="15"/>
      <c r="AZ37" s="15"/>
      <c r="BA37" s="64"/>
      <c r="BB37" s="64"/>
      <c r="BC37" s="65"/>
      <c r="BD37" s="65"/>
      <c r="BE37" s="10"/>
      <c r="BF37" s="10"/>
      <c r="BG37" s="10"/>
    </row>
    <row r="38" spans="1:59" ht="13.5" customHeight="1">
      <c r="A38" s="10"/>
      <c r="B38" s="211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193"/>
      <c r="O38" s="194"/>
      <c r="P38" s="194"/>
      <c r="Q38" s="194"/>
      <c r="R38" s="194"/>
      <c r="S38" s="194"/>
      <c r="T38" s="194"/>
      <c r="U38" s="195"/>
      <c r="V38" s="193"/>
      <c r="W38" s="194"/>
      <c r="X38" s="194"/>
      <c r="Y38" s="194"/>
      <c r="Z38" s="194"/>
      <c r="AA38" s="195"/>
      <c r="AB38" s="193"/>
      <c r="AC38" s="194"/>
      <c r="AD38" s="194"/>
      <c r="AE38" s="194"/>
      <c r="AF38" s="194"/>
      <c r="AG38" s="194"/>
      <c r="AH38" s="194"/>
      <c r="AI38" s="195"/>
      <c r="AJ38" s="193"/>
      <c r="AK38" s="194"/>
      <c r="AL38" s="194"/>
      <c r="AM38" s="194"/>
      <c r="AN38" s="194"/>
      <c r="AO38" s="194"/>
      <c r="AP38" s="194"/>
      <c r="AQ38" s="195"/>
      <c r="AR38" s="193"/>
      <c r="AS38" s="194"/>
      <c r="AT38" s="194"/>
      <c r="AU38" s="194"/>
      <c r="AV38" s="194"/>
      <c r="AW38" s="215"/>
      <c r="AX38" s="15"/>
      <c r="AY38" s="15"/>
      <c r="AZ38" s="15"/>
      <c r="BA38" s="64"/>
      <c r="BB38" s="64"/>
      <c r="BC38" s="65"/>
      <c r="BD38" s="65"/>
      <c r="BE38" s="10"/>
      <c r="BF38" s="10"/>
      <c r="BG38" s="10"/>
    </row>
    <row r="39" spans="1:59" ht="13.5" customHeight="1">
      <c r="A39" s="10"/>
      <c r="B39" s="211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193"/>
      <c r="O39" s="194"/>
      <c r="P39" s="194"/>
      <c r="Q39" s="194"/>
      <c r="R39" s="194"/>
      <c r="S39" s="194"/>
      <c r="T39" s="194"/>
      <c r="U39" s="195"/>
      <c r="V39" s="193"/>
      <c r="W39" s="194"/>
      <c r="X39" s="194"/>
      <c r="Y39" s="194"/>
      <c r="Z39" s="194"/>
      <c r="AA39" s="195"/>
      <c r="AB39" s="193"/>
      <c r="AC39" s="194"/>
      <c r="AD39" s="194"/>
      <c r="AE39" s="194"/>
      <c r="AF39" s="194"/>
      <c r="AG39" s="194"/>
      <c r="AH39" s="194"/>
      <c r="AI39" s="195"/>
      <c r="AJ39" s="193"/>
      <c r="AK39" s="194"/>
      <c r="AL39" s="194"/>
      <c r="AM39" s="194"/>
      <c r="AN39" s="194"/>
      <c r="AO39" s="194"/>
      <c r="AP39" s="194"/>
      <c r="AQ39" s="195"/>
      <c r="AR39" s="193"/>
      <c r="AS39" s="194"/>
      <c r="AT39" s="194"/>
      <c r="AU39" s="194"/>
      <c r="AV39" s="194"/>
      <c r="AW39" s="215"/>
      <c r="AX39" s="15"/>
      <c r="AY39" s="15"/>
      <c r="AZ39" s="15"/>
      <c r="BA39" s="64"/>
      <c r="BB39" s="64"/>
      <c r="BC39" s="65"/>
      <c r="BD39" s="65"/>
      <c r="BE39" s="10"/>
      <c r="BF39" s="10"/>
      <c r="BG39" s="10"/>
    </row>
    <row r="40" spans="1:59" ht="13.5" customHeight="1" thickBot="1">
      <c r="A40" s="10"/>
      <c r="B40" s="232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61"/>
      <c r="O40" s="262"/>
      <c r="P40" s="262"/>
      <c r="Q40" s="262"/>
      <c r="R40" s="262"/>
      <c r="S40" s="262"/>
      <c r="T40" s="262"/>
      <c r="U40" s="263"/>
      <c r="V40" s="261"/>
      <c r="W40" s="262"/>
      <c r="X40" s="262"/>
      <c r="Y40" s="262"/>
      <c r="Z40" s="262"/>
      <c r="AA40" s="263"/>
      <c r="AB40" s="261"/>
      <c r="AC40" s="262"/>
      <c r="AD40" s="262"/>
      <c r="AE40" s="262"/>
      <c r="AF40" s="262"/>
      <c r="AG40" s="262"/>
      <c r="AH40" s="262"/>
      <c r="AI40" s="263"/>
      <c r="AJ40" s="261"/>
      <c r="AK40" s="262"/>
      <c r="AL40" s="262"/>
      <c r="AM40" s="262"/>
      <c r="AN40" s="262"/>
      <c r="AO40" s="262"/>
      <c r="AP40" s="262"/>
      <c r="AQ40" s="263"/>
      <c r="AR40" s="261"/>
      <c r="AS40" s="262"/>
      <c r="AT40" s="262"/>
      <c r="AU40" s="262"/>
      <c r="AV40" s="262"/>
      <c r="AW40" s="272"/>
      <c r="AX40" s="15"/>
      <c r="AY40" s="15"/>
      <c r="AZ40" s="15"/>
      <c r="BA40" s="64"/>
      <c r="BB40" s="64"/>
      <c r="BC40" s="65"/>
      <c r="BD40" s="65"/>
      <c r="BE40" s="10"/>
      <c r="BF40" s="10"/>
      <c r="BG40" s="10"/>
    </row>
    <row r="41" spans="1:59" ht="12" customHeight="1" thickBot="1">
      <c r="A41" s="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15"/>
      <c r="AY41" s="15"/>
      <c r="AZ41" s="15"/>
      <c r="BA41" s="64"/>
      <c r="BB41" s="64"/>
      <c r="BC41" s="65"/>
      <c r="BD41" s="65"/>
      <c r="BE41" s="10"/>
      <c r="BF41" s="10"/>
      <c r="BG41" s="10"/>
    </row>
    <row r="42" spans="1:69" s="44" customFormat="1" ht="12" thickBot="1">
      <c r="A42" s="43"/>
      <c r="B42" s="206" t="s">
        <v>218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39"/>
      <c r="Q42" s="40" t="s">
        <v>219</v>
      </c>
      <c r="R42" s="40"/>
      <c r="S42" s="40"/>
      <c r="T42" s="40"/>
      <c r="U42" s="40"/>
      <c r="V42" s="40"/>
      <c r="W42" s="40"/>
      <c r="X42" s="40"/>
      <c r="Y42" s="40"/>
      <c r="Z42" s="40"/>
      <c r="AA42" s="207" t="s">
        <v>217</v>
      </c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9"/>
      <c r="AY42" s="41"/>
      <c r="AZ42" s="41"/>
      <c r="BA42" s="69"/>
      <c r="BB42" s="69"/>
      <c r="BC42" s="70"/>
      <c r="BD42" s="70"/>
      <c r="BE42" s="41"/>
      <c r="BF42" s="41"/>
      <c r="BG42" s="41"/>
      <c r="BH42" s="42"/>
      <c r="BI42" s="42"/>
      <c r="BJ42" s="42"/>
      <c r="BK42" s="42"/>
      <c r="BL42" s="42"/>
      <c r="BM42" s="42"/>
      <c r="BN42" s="42"/>
      <c r="BO42" s="42"/>
      <c r="BP42" s="45"/>
      <c r="BQ42" s="45"/>
    </row>
    <row r="43" spans="1:59" ht="11.25">
      <c r="A43" s="10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10"/>
      <c r="AY43" s="10"/>
      <c r="AZ43" s="10"/>
      <c r="BA43" s="64"/>
      <c r="BB43" s="64"/>
      <c r="BC43" s="71"/>
      <c r="BD43" s="71"/>
      <c r="BE43" s="10"/>
      <c r="BF43" s="10"/>
      <c r="BG43" s="10"/>
    </row>
    <row r="44" spans="1:59" ht="11.25">
      <c r="A44" s="10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10"/>
      <c r="AY44" s="10"/>
      <c r="AZ44" s="10"/>
      <c r="BA44" s="64"/>
      <c r="BB44" s="64"/>
      <c r="BC44" s="71"/>
      <c r="BD44" s="71"/>
      <c r="BE44" s="10"/>
      <c r="BF44" s="10"/>
      <c r="BG44" s="10"/>
    </row>
    <row r="45" spans="1:59" ht="11.25">
      <c r="A45" s="10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10"/>
      <c r="AY45" s="10"/>
      <c r="AZ45" s="10"/>
      <c r="BA45" s="64"/>
      <c r="BB45" s="64"/>
      <c r="BC45" s="71"/>
      <c r="BD45" s="71"/>
      <c r="BE45" s="10"/>
      <c r="BF45" s="10"/>
      <c r="BG45" s="10"/>
    </row>
    <row r="46" spans="53:56" s="25" customFormat="1" ht="11.25">
      <c r="BA46" s="72"/>
      <c r="BB46" s="72"/>
      <c r="BC46" s="73"/>
      <c r="BD46" s="73"/>
    </row>
    <row r="47" spans="53:56" s="25" customFormat="1" ht="11.25">
      <c r="BA47" s="72"/>
      <c r="BB47" s="72"/>
      <c r="BC47" s="73"/>
      <c r="BD47" s="73"/>
    </row>
    <row r="48" spans="53:56" s="25" customFormat="1" ht="11.25">
      <c r="BA48" s="72"/>
      <c r="BB48" s="72"/>
      <c r="BC48" s="73"/>
      <c r="BD48" s="73"/>
    </row>
    <row r="49" spans="53:56" s="25" customFormat="1" ht="11.25">
      <c r="BA49" s="72"/>
      <c r="BB49" s="72"/>
      <c r="BC49" s="73"/>
      <c r="BD49" s="73"/>
    </row>
    <row r="50" spans="53:56" s="25" customFormat="1" ht="11.25">
      <c r="BA50" s="72"/>
      <c r="BB50" s="72"/>
      <c r="BC50" s="73"/>
      <c r="BD50" s="73"/>
    </row>
    <row r="51" spans="53:56" s="25" customFormat="1" ht="11.25">
      <c r="BA51" s="72"/>
      <c r="BB51" s="72"/>
      <c r="BC51" s="73"/>
      <c r="BD51" s="73"/>
    </row>
    <row r="52" spans="53:56" s="25" customFormat="1" ht="11.25">
      <c r="BA52" s="72"/>
      <c r="BB52" s="72"/>
      <c r="BC52" s="73"/>
      <c r="BD52" s="73"/>
    </row>
    <row r="53" spans="53:56" s="25" customFormat="1" ht="11.25">
      <c r="BA53" s="72"/>
      <c r="BB53" s="72"/>
      <c r="BC53" s="73"/>
      <c r="BD53" s="73"/>
    </row>
    <row r="54" spans="53:56" s="25" customFormat="1" ht="11.25">
      <c r="BA54" s="72"/>
      <c r="BB54" s="72"/>
      <c r="BC54" s="73"/>
      <c r="BD54" s="73"/>
    </row>
    <row r="55" spans="53:56" s="25" customFormat="1" ht="11.25">
      <c r="BA55" s="72"/>
      <c r="BB55" s="72"/>
      <c r="BC55" s="73"/>
      <c r="BD55" s="73"/>
    </row>
    <row r="56" spans="53:56" s="25" customFormat="1" ht="11.25">
      <c r="BA56" s="72"/>
      <c r="BB56" s="72"/>
      <c r="BC56" s="73"/>
      <c r="BD56" s="73"/>
    </row>
    <row r="57" spans="53:56" s="25" customFormat="1" ht="11.25">
      <c r="BA57" s="72"/>
      <c r="BB57" s="72"/>
      <c r="BC57" s="73"/>
      <c r="BD57" s="73"/>
    </row>
    <row r="58" spans="53:56" s="25" customFormat="1" ht="11.25">
      <c r="BA58" s="72"/>
      <c r="BB58" s="72"/>
      <c r="BC58" s="73"/>
      <c r="BD58" s="73"/>
    </row>
    <row r="59" spans="53:56" s="25" customFormat="1" ht="11.25">
      <c r="BA59" s="72"/>
      <c r="BB59" s="72"/>
      <c r="BC59" s="73"/>
      <c r="BD59" s="73"/>
    </row>
    <row r="60" spans="53:56" s="25" customFormat="1" ht="11.25">
      <c r="BA60" s="72"/>
      <c r="BB60" s="72"/>
      <c r="BC60" s="73"/>
      <c r="BD60" s="73"/>
    </row>
    <row r="61" spans="53:56" s="25" customFormat="1" ht="11.25">
      <c r="BA61" s="72"/>
      <c r="BB61" s="72"/>
      <c r="BC61" s="73"/>
      <c r="BD61" s="73"/>
    </row>
    <row r="62" spans="53:56" s="25" customFormat="1" ht="11.25">
      <c r="BA62" s="72"/>
      <c r="BB62" s="72"/>
      <c r="BC62" s="73"/>
      <c r="BD62" s="73"/>
    </row>
    <row r="63" spans="53:56" s="25" customFormat="1" ht="11.25">
      <c r="BA63" s="72"/>
      <c r="BB63" s="72"/>
      <c r="BC63" s="73"/>
      <c r="BD63" s="73"/>
    </row>
    <row r="64" spans="53:56" s="25" customFormat="1" ht="11.25">
      <c r="BA64" s="72"/>
      <c r="BB64" s="72"/>
      <c r="BC64" s="73"/>
      <c r="BD64" s="73"/>
    </row>
    <row r="65" spans="53:56" s="25" customFormat="1" ht="11.25">
      <c r="BA65" s="72"/>
      <c r="BB65" s="72"/>
      <c r="BC65" s="73"/>
      <c r="BD65" s="73"/>
    </row>
    <row r="66" spans="53:56" s="25" customFormat="1" ht="11.25">
      <c r="BA66" s="72"/>
      <c r="BB66" s="72"/>
      <c r="BC66" s="73"/>
      <c r="BD66" s="73"/>
    </row>
    <row r="67" spans="53:56" s="25" customFormat="1" ht="11.25">
      <c r="BA67" s="72"/>
      <c r="BB67" s="72"/>
      <c r="BC67" s="73"/>
      <c r="BD67" s="73"/>
    </row>
    <row r="68" spans="53:56" s="25" customFormat="1" ht="11.25">
      <c r="BA68" s="72"/>
      <c r="BB68" s="72"/>
      <c r="BC68" s="73"/>
      <c r="BD68" s="73"/>
    </row>
    <row r="69" spans="53:56" s="25" customFormat="1" ht="11.25">
      <c r="BA69" s="72"/>
      <c r="BB69" s="72"/>
      <c r="BC69" s="73"/>
      <c r="BD69" s="73"/>
    </row>
    <row r="70" spans="53:56" s="25" customFormat="1" ht="11.25">
      <c r="BA70" s="72"/>
      <c r="BB70" s="72"/>
      <c r="BC70" s="73"/>
      <c r="BD70" s="73"/>
    </row>
    <row r="71" spans="53:56" s="25" customFormat="1" ht="11.25">
      <c r="BA71" s="72"/>
      <c r="BB71" s="72"/>
      <c r="BC71" s="73"/>
      <c r="BD71" s="73"/>
    </row>
    <row r="72" spans="53:56" s="25" customFormat="1" ht="11.25">
      <c r="BA72" s="72"/>
      <c r="BB72" s="72"/>
      <c r="BC72" s="73"/>
      <c r="BD72" s="73"/>
    </row>
    <row r="73" spans="53:56" s="25" customFormat="1" ht="11.25">
      <c r="BA73" s="72"/>
      <c r="BB73" s="72"/>
      <c r="BC73" s="73"/>
      <c r="BD73" s="73"/>
    </row>
    <row r="74" spans="53:56" s="25" customFormat="1" ht="11.25">
      <c r="BA74" s="72"/>
      <c r="BB74" s="72"/>
      <c r="BC74" s="73"/>
      <c r="BD74" s="73"/>
    </row>
    <row r="75" spans="53:56" s="25" customFormat="1" ht="11.25">
      <c r="BA75" s="72"/>
      <c r="BB75" s="72"/>
      <c r="BC75" s="73"/>
      <c r="BD75" s="73"/>
    </row>
    <row r="76" spans="53:56" s="25" customFormat="1" ht="11.25">
      <c r="BA76" s="72"/>
      <c r="BB76" s="72"/>
      <c r="BC76" s="73"/>
      <c r="BD76" s="73"/>
    </row>
    <row r="77" spans="53:56" s="25" customFormat="1" ht="11.25">
      <c r="BA77" s="72"/>
      <c r="BB77" s="72"/>
      <c r="BC77" s="73"/>
      <c r="BD77" s="73"/>
    </row>
    <row r="78" spans="53:56" s="25" customFormat="1" ht="11.25">
      <c r="BA78" s="72"/>
      <c r="BB78" s="72"/>
      <c r="BC78" s="73"/>
      <c r="BD78" s="73"/>
    </row>
    <row r="79" spans="53:56" s="25" customFormat="1" ht="11.25">
      <c r="BA79" s="72"/>
      <c r="BB79" s="72"/>
      <c r="BC79" s="73"/>
      <c r="BD79" s="73"/>
    </row>
    <row r="80" spans="53:56" s="25" customFormat="1" ht="11.25">
      <c r="BA80" s="72"/>
      <c r="BB80" s="72"/>
      <c r="BC80" s="73"/>
      <c r="BD80" s="73"/>
    </row>
    <row r="81" spans="53:56" s="25" customFormat="1" ht="11.25">
      <c r="BA81" s="72"/>
      <c r="BB81" s="72"/>
      <c r="BC81" s="73"/>
      <c r="BD81" s="73"/>
    </row>
    <row r="82" spans="53:56" s="25" customFormat="1" ht="11.25">
      <c r="BA82" s="72"/>
      <c r="BB82" s="72"/>
      <c r="BC82" s="73"/>
      <c r="BD82" s="73"/>
    </row>
    <row r="83" spans="53:56" s="25" customFormat="1" ht="11.25">
      <c r="BA83" s="72"/>
      <c r="BB83" s="72"/>
      <c r="BC83" s="73"/>
      <c r="BD83" s="73"/>
    </row>
    <row r="84" spans="53:56" s="25" customFormat="1" ht="11.25">
      <c r="BA84" s="72"/>
      <c r="BB84" s="72"/>
      <c r="BC84" s="73"/>
      <c r="BD84" s="73"/>
    </row>
    <row r="85" spans="53:56" s="25" customFormat="1" ht="11.25">
      <c r="BA85" s="72"/>
      <c r="BB85" s="72"/>
      <c r="BC85" s="73"/>
      <c r="BD85" s="73"/>
    </row>
    <row r="86" spans="53:56" s="25" customFormat="1" ht="11.25">
      <c r="BA86" s="72"/>
      <c r="BB86" s="72"/>
      <c r="BC86" s="73"/>
      <c r="BD86" s="73"/>
    </row>
    <row r="87" spans="53:56" s="25" customFormat="1" ht="11.25">
      <c r="BA87" s="72"/>
      <c r="BB87" s="72"/>
      <c r="BC87" s="73"/>
      <c r="BD87" s="73"/>
    </row>
    <row r="88" spans="53:56" s="25" customFormat="1" ht="11.25">
      <c r="BA88" s="72"/>
      <c r="BB88" s="72"/>
      <c r="BC88" s="73"/>
      <c r="BD88" s="73"/>
    </row>
    <row r="89" spans="53:56" s="25" customFormat="1" ht="11.25">
      <c r="BA89" s="72"/>
      <c r="BB89" s="72"/>
      <c r="BC89" s="73"/>
      <c r="BD89" s="73"/>
    </row>
    <row r="90" spans="53:56" s="25" customFormat="1" ht="11.25">
      <c r="BA90" s="72"/>
      <c r="BB90" s="72"/>
      <c r="BC90" s="73"/>
      <c r="BD90" s="73"/>
    </row>
    <row r="91" spans="53:56" s="25" customFormat="1" ht="11.25">
      <c r="BA91" s="72"/>
      <c r="BB91" s="72"/>
      <c r="BC91" s="73"/>
      <c r="BD91" s="73"/>
    </row>
    <row r="92" spans="53:56" s="25" customFormat="1" ht="11.25">
      <c r="BA92" s="72"/>
      <c r="BB92" s="72"/>
      <c r="BC92" s="73"/>
      <c r="BD92" s="73"/>
    </row>
    <row r="93" spans="53:56" s="25" customFormat="1" ht="11.25">
      <c r="BA93" s="72"/>
      <c r="BB93" s="72"/>
      <c r="BC93" s="73"/>
      <c r="BD93" s="73"/>
    </row>
    <row r="94" spans="53:56" s="25" customFormat="1" ht="11.25">
      <c r="BA94" s="72"/>
      <c r="BB94" s="72"/>
      <c r="BC94" s="73"/>
      <c r="BD94" s="73"/>
    </row>
    <row r="95" spans="53:56" s="25" customFormat="1" ht="11.25">
      <c r="BA95" s="72"/>
      <c r="BB95" s="72"/>
      <c r="BC95" s="73"/>
      <c r="BD95" s="73"/>
    </row>
    <row r="96" spans="53:56" s="25" customFormat="1" ht="11.25">
      <c r="BA96" s="72"/>
      <c r="BB96" s="72"/>
      <c r="BC96" s="73"/>
      <c r="BD96" s="73"/>
    </row>
    <row r="97" spans="53:56" s="25" customFormat="1" ht="11.25">
      <c r="BA97" s="72"/>
      <c r="BB97" s="72"/>
      <c r="BC97" s="73"/>
      <c r="BD97" s="73"/>
    </row>
    <row r="98" spans="53:56" s="25" customFormat="1" ht="11.25">
      <c r="BA98" s="72"/>
      <c r="BB98" s="72"/>
      <c r="BC98" s="73"/>
      <c r="BD98" s="73"/>
    </row>
    <row r="99" spans="53:56" s="25" customFormat="1" ht="11.25">
      <c r="BA99" s="72"/>
      <c r="BB99" s="72"/>
      <c r="BC99" s="73"/>
      <c r="BD99" s="73"/>
    </row>
    <row r="100" spans="53:56" s="25" customFormat="1" ht="11.25">
      <c r="BA100" s="72"/>
      <c r="BB100" s="72"/>
      <c r="BC100" s="73"/>
      <c r="BD100" s="73"/>
    </row>
    <row r="101" spans="53:56" s="25" customFormat="1" ht="11.25">
      <c r="BA101" s="72"/>
      <c r="BB101" s="72"/>
      <c r="BC101" s="73"/>
      <c r="BD101" s="73"/>
    </row>
    <row r="102" spans="53:56" s="25" customFormat="1" ht="11.25">
      <c r="BA102" s="72"/>
      <c r="BB102" s="72"/>
      <c r="BC102" s="73"/>
      <c r="BD102" s="73"/>
    </row>
    <row r="103" spans="53:56" s="25" customFormat="1" ht="11.25">
      <c r="BA103" s="72"/>
      <c r="BB103" s="72"/>
      <c r="BC103" s="73"/>
      <c r="BD103" s="73"/>
    </row>
    <row r="104" spans="53:56" s="25" customFormat="1" ht="11.25">
      <c r="BA104" s="72"/>
      <c r="BB104" s="72"/>
      <c r="BC104" s="73"/>
      <c r="BD104" s="73"/>
    </row>
    <row r="105" spans="53:56" s="25" customFormat="1" ht="11.25">
      <c r="BA105" s="72"/>
      <c r="BB105" s="72"/>
      <c r="BC105" s="73"/>
      <c r="BD105" s="73"/>
    </row>
    <row r="106" spans="53:56" s="25" customFormat="1" ht="11.25">
      <c r="BA106" s="72"/>
      <c r="BB106" s="72"/>
      <c r="BC106" s="73"/>
      <c r="BD106" s="73"/>
    </row>
    <row r="107" spans="53:56" s="25" customFormat="1" ht="11.25">
      <c r="BA107" s="72"/>
      <c r="BB107" s="72"/>
      <c r="BC107" s="73"/>
      <c r="BD107" s="73"/>
    </row>
    <row r="108" spans="53:56" s="25" customFormat="1" ht="11.25">
      <c r="BA108" s="72"/>
      <c r="BB108" s="72"/>
      <c r="BC108" s="73"/>
      <c r="BD108" s="73"/>
    </row>
    <row r="109" spans="53:56" s="25" customFormat="1" ht="11.25">
      <c r="BA109" s="72"/>
      <c r="BB109" s="72"/>
      <c r="BC109" s="73"/>
      <c r="BD109" s="73"/>
    </row>
    <row r="110" spans="53:56" s="25" customFormat="1" ht="11.25">
      <c r="BA110" s="72"/>
      <c r="BB110" s="72"/>
      <c r="BC110" s="73"/>
      <c r="BD110" s="73"/>
    </row>
    <row r="111" spans="53:56" s="25" customFormat="1" ht="11.25">
      <c r="BA111" s="72"/>
      <c r="BB111" s="72"/>
      <c r="BC111" s="73"/>
      <c r="BD111" s="73"/>
    </row>
    <row r="112" spans="53:56" s="25" customFormat="1" ht="11.25">
      <c r="BA112" s="72"/>
      <c r="BB112" s="72"/>
      <c r="BC112" s="73"/>
      <c r="BD112" s="73"/>
    </row>
    <row r="113" spans="53:56" s="25" customFormat="1" ht="11.25">
      <c r="BA113" s="72"/>
      <c r="BB113" s="72"/>
      <c r="BC113" s="73"/>
      <c r="BD113" s="73"/>
    </row>
    <row r="114" spans="53:56" s="25" customFormat="1" ht="11.25">
      <c r="BA114" s="72"/>
      <c r="BB114" s="72"/>
      <c r="BC114" s="73"/>
      <c r="BD114" s="73"/>
    </row>
    <row r="115" spans="53:56" s="25" customFormat="1" ht="11.25">
      <c r="BA115" s="72"/>
      <c r="BB115" s="72"/>
      <c r="BC115" s="73"/>
      <c r="BD115" s="73"/>
    </row>
    <row r="116" spans="53:56" s="25" customFormat="1" ht="11.25">
      <c r="BA116" s="72"/>
      <c r="BB116" s="72"/>
      <c r="BC116" s="73"/>
      <c r="BD116" s="73"/>
    </row>
    <row r="117" spans="53:56" s="25" customFormat="1" ht="11.25">
      <c r="BA117" s="72"/>
      <c r="BB117" s="72"/>
      <c r="BC117" s="73"/>
      <c r="BD117" s="73"/>
    </row>
    <row r="118" spans="53:56" s="25" customFormat="1" ht="11.25">
      <c r="BA118" s="72"/>
      <c r="BB118" s="72"/>
      <c r="BC118" s="73"/>
      <c r="BD118" s="73"/>
    </row>
    <row r="119" spans="53:56" s="25" customFormat="1" ht="11.25">
      <c r="BA119" s="72"/>
      <c r="BB119" s="72"/>
      <c r="BC119" s="73"/>
      <c r="BD119" s="73"/>
    </row>
    <row r="120" spans="53:56" s="25" customFormat="1" ht="11.25">
      <c r="BA120" s="72"/>
      <c r="BB120" s="72"/>
      <c r="BC120" s="73"/>
      <c r="BD120" s="73"/>
    </row>
    <row r="121" spans="53:56" s="25" customFormat="1" ht="11.25">
      <c r="BA121" s="72"/>
      <c r="BB121" s="72"/>
      <c r="BC121" s="73"/>
      <c r="BD121" s="73"/>
    </row>
    <row r="122" spans="53:56" s="25" customFormat="1" ht="11.25">
      <c r="BA122" s="72"/>
      <c r="BB122" s="72"/>
      <c r="BC122" s="73"/>
      <c r="BD122" s="73"/>
    </row>
    <row r="123" spans="53:56" s="25" customFormat="1" ht="11.25">
      <c r="BA123" s="72"/>
      <c r="BB123" s="72"/>
      <c r="BC123" s="73"/>
      <c r="BD123" s="73"/>
    </row>
    <row r="124" spans="53:56" s="25" customFormat="1" ht="11.25">
      <c r="BA124" s="72"/>
      <c r="BB124" s="72"/>
      <c r="BC124" s="73"/>
      <c r="BD124" s="73"/>
    </row>
    <row r="125" spans="53:56" s="25" customFormat="1" ht="11.25">
      <c r="BA125" s="72"/>
      <c r="BB125" s="72"/>
      <c r="BC125" s="73"/>
      <c r="BD125" s="73"/>
    </row>
  </sheetData>
  <sheetProtection password="C62D" sheet="1" objects="1" scenarios="1" selectLockedCells="1"/>
  <mergeCells count="248">
    <mergeCell ref="B40:H40"/>
    <mergeCell ref="I40:M40"/>
    <mergeCell ref="AR39:AW39"/>
    <mergeCell ref="AR40:AW40"/>
    <mergeCell ref="AE12:AK12"/>
    <mergeCell ref="AE13:AK13"/>
    <mergeCell ref="AB38:AI38"/>
    <mergeCell ref="AJ38:AQ38"/>
    <mergeCell ref="AO18:AW18"/>
    <mergeCell ref="B19:AK19"/>
    <mergeCell ref="AL19:AW19"/>
    <mergeCell ref="N37:U37"/>
    <mergeCell ref="AR37:AW37"/>
    <mergeCell ref="AJ37:AQ37"/>
    <mergeCell ref="AL23:AU23"/>
    <mergeCell ref="AV21:AW21"/>
    <mergeCell ref="B22:AK22"/>
    <mergeCell ref="B23:AK25"/>
    <mergeCell ref="AL24:AU24"/>
    <mergeCell ref="AL25:AU25"/>
    <mergeCell ref="N34:AA34"/>
    <mergeCell ref="AB34:AQ34"/>
    <mergeCell ref="AE11:AK11"/>
    <mergeCell ref="V37:AA37"/>
    <mergeCell ref="AB37:AI37"/>
    <mergeCell ref="N40:U40"/>
    <mergeCell ref="V40:AA40"/>
    <mergeCell ref="AB40:AI40"/>
    <mergeCell ref="AJ40:AQ40"/>
    <mergeCell ref="N39:U39"/>
    <mergeCell ref="AO15:AW15"/>
    <mergeCell ref="AL16:AN16"/>
    <mergeCell ref="AO16:AW16"/>
    <mergeCell ref="AL17:AN17"/>
    <mergeCell ref="AO17:AW17"/>
    <mergeCell ref="B20:AK21"/>
    <mergeCell ref="X17:AC17"/>
    <mergeCell ref="X18:AC18"/>
    <mergeCell ref="AL20:AU20"/>
    <mergeCell ref="AV25:AW25"/>
    <mergeCell ref="AL22:AU22"/>
    <mergeCell ref="AE14:AK14"/>
    <mergeCell ref="AL18:AN18"/>
    <mergeCell ref="V39:AA39"/>
    <mergeCell ref="Q10:AK10"/>
    <mergeCell ref="L3:N3"/>
    <mergeCell ref="O3:Q3"/>
    <mergeCell ref="R4:T4"/>
    <mergeCell ref="X4:Z4"/>
    <mergeCell ref="U4:W4"/>
    <mergeCell ref="R3:T3"/>
    <mergeCell ref="U3:W3"/>
    <mergeCell ref="AL6:AO6"/>
    <mergeCell ref="AF5:AK5"/>
    <mergeCell ref="AF6:AK6"/>
    <mergeCell ref="AF7:AK7"/>
    <mergeCell ref="AF8:AK8"/>
    <mergeCell ref="AF9:AK9"/>
    <mergeCell ref="AJ39:AQ39"/>
    <mergeCell ref="N38:U38"/>
    <mergeCell ref="V38:AA38"/>
    <mergeCell ref="B38:H38"/>
    <mergeCell ref="I38:M38"/>
    <mergeCell ref="B39:H39"/>
    <mergeCell ref="I39:M39"/>
    <mergeCell ref="B37:H37"/>
    <mergeCell ref="I37:M37"/>
    <mergeCell ref="AB39:AI39"/>
    <mergeCell ref="L4:N4"/>
    <mergeCell ref="O4:Q4"/>
    <mergeCell ref="AA3:AB4"/>
    <mergeCell ref="AC3:AE4"/>
    <mergeCell ref="AR38:AW38"/>
    <mergeCell ref="B3:D4"/>
    <mergeCell ref="E3:H4"/>
    <mergeCell ref="I3:K3"/>
    <mergeCell ref="I4:K4"/>
    <mergeCell ref="AP5:AW5"/>
    <mergeCell ref="AA5:AB5"/>
    <mergeCell ref="AC5:AE5"/>
    <mergeCell ref="L5:N5"/>
    <mergeCell ref="R5:T5"/>
    <mergeCell ref="O5:Q5"/>
    <mergeCell ref="U5:W5"/>
    <mergeCell ref="X5:Z5"/>
    <mergeCell ref="B18:H18"/>
    <mergeCell ref="B17:H17"/>
    <mergeCell ref="AE18:AJ18"/>
    <mergeCell ref="AE17:AJ17"/>
    <mergeCell ref="AL21:AU21"/>
    <mergeCell ref="X3:Z3"/>
    <mergeCell ref="AO14:AW14"/>
    <mergeCell ref="AL2:AW2"/>
    <mergeCell ref="AL10:AW10"/>
    <mergeCell ref="AL3:AO4"/>
    <mergeCell ref="AP3:AW4"/>
    <mergeCell ref="AL7:AO7"/>
    <mergeCell ref="AP7:AW7"/>
    <mergeCell ref="AL8:AO8"/>
    <mergeCell ref="AP8:AW8"/>
    <mergeCell ref="AL9:AO9"/>
    <mergeCell ref="AP9:AW9"/>
    <mergeCell ref="AL5:AO5"/>
    <mergeCell ref="AP6:AW6"/>
    <mergeCell ref="B7:D7"/>
    <mergeCell ref="B8:D8"/>
    <mergeCell ref="J15:N15"/>
    <mergeCell ref="AL28:AU28"/>
    <mergeCell ref="J17:M17"/>
    <mergeCell ref="N17:P17"/>
    <mergeCell ref="J18:M18"/>
    <mergeCell ref="N18:P18"/>
    <mergeCell ref="B26:AK26"/>
    <mergeCell ref="B27:M27"/>
    <mergeCell ref="AL26:AU26"/>
    <mergeCell ref="AL27:AU27"/>
    <mergeCell ref="B9:D9"/>
    <mergeCell ref="L8:N8"/>
    <mergeCell ref="E9:H9"/>
    <mergeCell ref="I9:K9"/>
    <mergeCell ref="N27:AK28"/>
    <mergeCell ref="B28:H28"/>
    <mergeCell ref="I28:M28"/>
    <mergeCell ref="AA11:AD14"/>
    <mergeCell ref="L9:N9"/>
    <mergeCell ref="R7:T7"/>
    <mergeCell ref="U7:W7"/>
    <mergeCell ref="B14:H14"/>
    <mergeCell ref="AV28:AW28"/>
    <mergeCell ref="AV29:AW29"/>
    <mergeCell ref="O8:Q8"/>
    <mergeCell ref="O9:Q9"/>
    <mergeCell ref="AL11:AN12"/>
    <mergeCell ref="AL13:AN13"/>
    <mergeCell ref="Q16:V16"/>
    <mergeCell ref="Q17:V17"/>
    <mergeCell ref="U8:W8"/>
    <mergeCell ref="X8:Z8"/>
    <mergeCell ref="AC9:AE9"/>
    <mergeCell ref="R8:T8"/>
    <mergeCell ref="U13:Z13"/>
    <mergeCell ref="X15:AC15"/>
    <mergeCell ref="AO11:AW12"/>
    <mergeCell ref="AV22:AW22"/>
    <mergeCell ref="AV23:AW23"/>
    <mergeCell ref="AV24:AW24"/>
    <mergeCell ref="AE15:AK16"/>
    <mergeCell ref="X16:AC16"/>
    <mergeCell ref="AV20:AW20"/>
    <mergeCell ref="AL14:AN14"/>
    <mergeCell ref="AO13:AW13"/>
    <mergeCell ref="AL15:AN15"/>
    <mergeCell ref="AL30:AW30"/>
    <mergeCell ref="N29:AK29"/>
    <mergeCell ref="N30:AK30"/>
    <mergeCell ref="AL29:AU29"/>
    <mergeCell ref="AA6:AB6"/>
    <mergeCell ref="AC6:AE6"/>
    <mergeCell ref="E7:H7"/>
    <mergeCell ref="O6:Q6"/>
    <mergeCell ref="O7:Q7"/>
    <mergeCell ref="AC8:AE8"/>
    <mergeCell ref="J10:P10"/>
    <mergeCell ref="I7:K7"/>
    <mergeCell ref="L7:N7"/>
    <mergeCell ref="AC7:AE7"/>
    <mergeCell ref="E6:H6"/>
    <mergeCell ref="I6:K6"/>
    <mergeCell ref="L6:N6"/>
    <mergeCell ref="R6:T6"/>
    <mergeCell ref="U6:W6"/>
    <mergeCell ref="X6:Z6"/>
    <mergeCell ref="I29:M29"/>
    <mergeCell ref="AA9:AB9"/>
    <mergeCell ref="AV26:AW26"/>
    <mergeCell ref="AV27:AW27"/>
    <mergeCell ref="AJ2:AK2"/>
    <mergeCell ref="B5:D5"/>
    <mergeCell ref="AA7:AB7"/>
    <mergeCell ref="E8:H8"/>
    <mergeCell ref="I8:K8"/>
    <mergeCell ref="AS32:AW32"/>
    <mergeCell ref="J14:N14"/>
    <mergeCell ref="B10:I10"/>
    <mergeCell ref="B11:I11"/>
    <mergeCell ref="B12:I12"/>
    <mergeCell ref="B15:H15"/>
    <mergeCell ref="B16:H16"/>
    <mergeCell ref="R9:T9"/>
    <mergeCell ref="U9:W9"/>
    <mergeCell ref="X9:Z9"/>
    <mergeCell ref="O15:P15"/>
    <mergeCell ref="J12:M12"/>
    <mergeCell ref="N12:P12"/>
    <mergeCell ref="B13:H13"/>
    <mergeCell ref="J13:N13"/>
    <mergeCell ref="AA8:AB8"/>
    <mergeCell ref="X7:Z7"/>
    <mergeCell ref="Q11:T14"/>
    <mergeCell ref="B29:H29"/>
    <mergeCell ref="B2:W2"/>
    <mergeCell ref="B35:H35"/>
    <mergeCell ref="I35:M35"/>
    <mergeCell ref="B34:M34"/>
    <mergeCell ref="N35:U35"/>
    <mergeCell ref="V35:AA35"/>
    <mergeCell ref="X2:AI2"/>
    <mergeCell ref="B6:D6"/>
    <mergeCell ref="J16:P16"/>
    <mergeCell ref="Q18:V18"/>
    <mergeCell ref="N11:P11"/>
    <mergeCell ref="J11:M11"/>
    <mergeCell ref="O13:P13"/>
    <mergeCell ref="O14:P14"/>
    <mergeCell ref="Q15:W15"/>
    <mergeCell ref="U14:Z14"/>
    <mergeCell ref="U11:Z11"/>
    <mergeCell ref="U12:Z12"/>
    <mergeCell ref="B33:AW33"/>
    <mergeCell ref="B30:H30"/>
    <mergeCell ref="B31:H31"/>
    <mergeCell ref="B32:H32"/>
    <mergeCell ref="I30:M30"/>
    <mergeCell ref="I31:M31"/>
    <mergeCell ref="N36:U36"/>
    <mergeCell ref="V36:AA36"/>
    <mergeCell ref="AB36:AI36"/>
    <mergeCell ref="AJ36:AQ36"/>
    <mergeCell ref="AJ35:AQ35"/>
    <mergeCell ref="AB35:AI35"/>
    <mergeCell ref="AF3:AK3"/>
    <mergeCell ref="AF4:AK4"/>
    <mergeCell ref="B43:AW45"/>
    <mergeCell ref="B42:O42"/>
    <mergeCell ref="AA42:AW42"/>
    <mergeCell ref="B41:AW41"/>
    <mergeCell ref="B36:H36"/>
    <mergeCell ref="I36:M36"/>
    <mergeCell ref="AR34:AW35"/>
    <mergeCell ref="AR36:AW36"/>
    <mergeCell ref="E5:H5"/>
    <mergeCell ref="I5:K5"/>
    <mergeCell ref="I32:M32"/>
    <mergeCell ref="AL32:AR32"/>
    <mergeCell ref="N32:AK32"/>
    <mergeCell ref="AL31:AR31"/>
    <mergeCell ref="AS31:AW31"/>
    <mergeCell ref="N31:AK31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AR54"/>
  <sheetViews>
    <sheetView zoomScalePageLayoutView="0" workbookViewId="0" topLeftCell="A1">
      <selection activeCell="C4" sqref="C4:AQ50"/>
    </sheetView>
  </sheetViews>
  <sheetFormatPr defaultColWidth="9.140625" defaultRowHeight="12.75"/>
  <cols>
    <col min="1" max="1" width="0.85546875" style="1" customWidth="1"/>
    <col min="2" max="44" width="2.28125" style="1" customWidth="1"/>
    <col min="45" max="16384" width="9.140625" style="1" customWidth="1"/>
  </cols>
  <sheetData>
    <row r="1" spans="2:44" ht="12.75">
      <c r="B1" s="280" t="s">
        <v>141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2"/>
    </row>
    <row r="2" spans="2:44" ht="27" customHeight="1">
      <c r="B2" s="298" t="s">
        <v>140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300"/>
    </row>
    <row r="3" spans="2:44" ht="13.5" customHeight="1">
      <c r="B3" s="288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90"/>
    </row>
    <row r="4" spans="2:44" ht="13.5" customHeight="1">
      <c r="B4" s="288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90"/>
    </row>
    <row r="5" spans="2:44" ht="13.5" customHeight="1">
      <c r="B5" s="288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90"/>
    </row>
    <row r="6" spans="2:44" ht="13.5" customHeight="1">
      <c r="B6" s="288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90"/>
    </row>
    <row r="7" spans="2:44" ht="13.5" customHeight="1">
      <c r="B7" s="288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90"/>
    </row>
    <row r="8" spans="2:44" ht="13.5" customHeight="1">
      <c r="B8" s="288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90"/>
    </row>
    <row r="9" spans="2:44" ht="13.5" customHeight="1">
      <c r="B9" s="288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90"/>
    </row>
    <row r="10" spans="2:44" ht="13.5" customHeight="1">
      <c r="B10" s="288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90"/>
    </row>
    <row r="11" spans="2:44" ht="13.5" customHeight="1">
      <c r="B11" s="288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90"/>
    </row>
    <row r="12" spans="2:44" ht="13.5" customHeight="1">
      <c r="B12" s="288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90"/>
    </row>
    <row r="13" spans="2:44" ht="13.5" customHeight="1">
      <c r="B13" s="288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90"/>
    </row>
    <row r="14" spans="2:44" ht="13.5" customHeight="1">
      <c r="B14" s="288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90"/>
    </row>
    <row r="15" spans="2:44" ht="13.5" customHeight="1">
      <c r="B15" s="288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90"/>
    </row>
    <row r="16" spans="2:44" ht="13.5" customHeight="1">
      <c r="B16" s="288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90"/>
    </row>
    <row r="17" spans="2:44" ht="13.5" customHeight="1">
      <c r="B17" s="288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90"/>
    </row>
    <row r="18" spans="2:44" ht="13.5" customHeight="1">
      <c r="B18" s="288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90"/>
    </row>
    <row r="19" spans="2:44" ht="13.5" customHeight="1">
      <c r="B19" s="288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90"/>
    </row>
    <row r="20" spans="2:44" ht="13.5" customHeight="1">
      <c r="B20" s="288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90"/>
    </row>
    <row r="21" spans="2:44" ht="13.5" customHeight="1">
      <c r="B21" s="288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90"/>
    </row>
    <row r="22" spans="2:44" ht="13.5" customHeight="1">
      <c r="B22" s="288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90"/>
    </row>
    <row r="23" spans="2:44" ht="13.5" customHeight="1">
      <c r="B23" s="288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90"/>
    </row>
    <row r="24" spans="2:44" ht="13.5" customHeight="1">
      <c r="B24" s="288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90"/>
    </row>
    <row r="25" spans="2:44" ht="13.5" customHeight="1">
      <c r="B25" s="288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90"/>
    </row>
    <row r="26" spans="2:44" ht="13.5" customHeight="1">
      <c r="B26" s="288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90"/>
    </row>
    <row r="27" spans="2:44" ht="13.5" customHeight="1">
      <c r="B27" s="288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90"/>
    </row>
    <row r="28" spans="2:44" ht="13.5" customHeight="1">
      <c r="B28" s="288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90"/>
    </row>
    <row r="29" spans="2:44" ht="13.5" customHeight="1">
      <c r="B29" s="288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90"/>
    </row>
    <row r="30" spans="2:44" ht="13.5" customHeight="1">
      <c r="B30" s="288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90"/>
    </row>
    <row r="31" spans="2:44" ht="13.5" customHeight="1">
      <c r="B31" s="288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90"/>
    </row>
    <row r="32" spans="2:44" ht="13.5" customHeight="1">
      <c r="B32" s="288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90"/>
    </row>
    <row r="33" spans="2:44" ht="13.5" customHeight="1">
      <c r="B33" s="288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90"/>
    </row>
    <row r="34" spans="2:44" ht="13.5" customHeight="1">
      <c r="B34" s="288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90"/>
    </row>
    <row r="35" spans="2:44" ht="13.5" customHeight="1">
      <c r="B35" s="288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90"/>
    </row>
    <row r="36" spans="2:44" ht="13.5" customHeight="1">
      <c r="B36" s="288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90"/>
    </row>
    <row r="37" spans="2:44" ht="13.5" customHeight="1">
      <c r="B37" s="288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90"/>
    </row>
    <row r="38" spans="2:44" ht="13.5" customHeight="1">
      <c r="B38" s="288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90"/>
    </row>
    <row r="39" spans="2:44" ht="13.5" customHeight="1">
      <c r="B39" s="288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90"/>
    </row>
    <row r="40" spans="2:44" ht="13.5" customHeight="1">
      <c r="B40" s="288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90"/>
    </row>
    <row r="41" spans="2:44" ht="13.5" customHeight="1">
      <c r="B41" s="288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90"/>
    </row>
    <row r="42" spans="2:44" ht="13.5" customHeight="1">
      <c r="B42" s="288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90"/>
    </row>
    <row r="43" spans="2:44" ht="13.5" customHeight="1">
      <c r="B43" s="288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90"/>
    </row>
    <row r="44" spans="2:44" ht="13.5" customHeight="1">
      <c r="B44" s="288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90"/>
    </row>
    <row r="45" spans="2:44" ht="13.5" customHeight="1">
      <c r="B45" s="288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90"/>
    </row>
    <row r="46" spans="2:44" ht="13.5" customHeight="1">
      <c r="B46" s="288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90"/>
    </row>
    <row r="47" spans="2:44" ht="13.5" customHeight="1">
      <c r="B47" s="288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90"/>
    </row>
    <row r="48" spans="2:44" ht="13.5" customHeight="1">
      <c r="B48" s="288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90"/>
    </row>
    <row r="49" spans="2:44" ht="13.5" customHeight="1">
      <c r="B49" s="288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90"/>
    </row>
    <row r="50" spans="2:44" ht="13.5" customHeight="1">
      <c r="B50" s="288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90"/>
    </row>
    <row r="51" spans="2:44" ht="13.5" customHeight="1">
      <c r="B51" s="288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90"/>
    </row>
    <row r="52" spans="2:44" ht="13.5" customHeight="1"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3"/>
    </row>
    <row r="53" spans="2:44" ht="13.5" customHeight="1">
      <c r="B53" s="284" t="s">
        <v>142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14"/>
      <c r="AG53" s="283" t="s">
        <v>143</v>
      </c>
      <c r="AH53" s="283"/>
      <c r="AI53" s="283"/>
      <c r="AJ53" s="294"/>
      <c r="AK53" s="294"/>
      <c r="AL53" s="294"/>
      <c r="AM53" s="294"/>
      <c r="AN53" s="294"/>
      <c r="AO53" s="294"/>
      <c r="AP53" s="294"/>
      <c r="AQ53" s="294"/>
      <c r="AR53" s="50"/>
    </row>
    <row r="54" spans="2:44" ht="13.5" customHeight="1" thickBot="1">
      <c r="B54" s="295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7"/>
    </row>
  </sheetData>
  <sheetProtection password="C62D" sheet="1" objects="1" scenarios="1" selectLockedCells="1"/>
  <mergeCells count="13">
    <mergeCell ref="B54:AR54"/>
    <mergeCell ref="B2:AR2"/>
    <mergeCell ref="B1:AR1"/>
    <mergeCell ref="AG53:AI53"/>
    <mergeCell ref="B53:R53"/>
    <mergeCell ref="S53:AE53"/>
    <mergeCell ref="C4:AQ50"/>
    <mergeCell ref="B3:AR3"/>
    <mergeCell ref="B4:B51"/>
    <mergeCell ref="C51:AR51"/>
    <mergeCell ref="AR4:AR50"/>
    <mergeCell ref="B52:AR52"/>
    <mergeCell ref="AJ53:AQ53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DJ44"/>
  <sheetViews>
    <sheetView zoomScale="115" zoomScaleNormal="115" zoomScalePageLayoutView="0" workbookViewId="0" topLeftCell="A1">
      <selection activeCell="F19" sqref="F19:O19"/>
    </sheetView>
  </sheetViews>
  <sheetFormatPr defaultColWidth="9.140625" defaultRowHeight="12.75" outlineLevelCol="1"/>
  <cols>
    <col min="1" max="1" width="0.85546875" style="2" customWidth="1"/>
    <col min="2" max="81" width="2.7109375" style="2" customWidth="1"/>
    <col min="82" max="82" width="9.57421875" style="99" hidden="1" customWidth="1" outlineLevel="1"/>
    <col min="83" max="83" width="2.7109375" style="100" hidden="1" customWidth="1" outlineLevel="1"/>
    <col min="84" max="84" width="6.00390625" style="101" hidden="1" customWidth="1" outlineLevel="1"/>
    <col min="85" max="85" width="7.421875" style="102" hidden="1" customWidth="1" outlineLevel="1"/>
    <col min="86" max="86" width="5.28125" style="102" hidden="1" customWidth="1" outlineLevel="1"/>
    <col min="87" max="88" width="5.28125" style="101" hidden="1" customWidth="1" outlineLevel="1"/>
    <col min="89" max="91" width="2.7109375" style="101" hidden="1" customWidth="1" outlineLevel="1"/>
    <col min="92" max="92" width="2.7109375" style="101" customWidth="1" collapsed="1"/>
    <col min="93" max="96" width="2.7109375" style="34" customWidth="1"/>
    <col min="97" max="16384" width="9.140625" style="2" customWidth="1"/>
  </cols>
  <sheetData>
    <row r="1" ht="4.5" customHeight="1" thickBot="1"/>
    <row r="2" spans="2:52" ht="13.5" customHeight="1" thickBot="1">
      <c r="B2" s="311" t="s">
        <v>221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4"/>
    </row>
    <row r="3" spans="2:52" ht="13.5" customHeight="1">
      <c r="B3" s="320" t="s">
        <v>222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1"/>
      <c r="V3" s="351" t="s">
        <v>226</v>
      </c>
      <c r="W3" s="352"/>
      <c r="X3" s="352"/>
      <c r="Y3" s="352"/>
      <c r="Z3" s="352"/>
      <c r="AA3" s="352"/>
      <c r="AB3" s="352"/>
      <c r="AC3" s="352"/>
      <c r="AD3" s="352"/>
      <c r="AE3" s="352"/>
      <c r="AF3" s="353"/>
      <c r="AG3" s="317" t="s">
        <v>255</v>
      </c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8"/>
    </row>
    <row r="4" spans="2:52" ht="13.5" customHeight="1">
      <c r="B4" s="303" t="s">
        <v>223</v>
      </c>
      <c r="C4" s="303"/>
      <c r="D4" s="303"/>
      <c r="E4" s="303"/>
      <c r="F4" s="303" t="s">
        <v>224</v>
      </c>
      <c r="G4" s="303"/>
      <c r="H4" s="303"/>
      <c r="I4" s="303"/>
      <c r="J4" s="303" t="s">
        <v>17</v>
      </c>
      <c r="K4" s="303"/>
      <c r="L4" s="303"/>
      <c r="M4" s="303"/>
      <c r="N4" s="303" t="s">
        <v>225</v>
      </c>
      <c r="O4" s="303"/>
      <c r="P4" s="303"/>
      <c r="Q4" s="303"/>
      <c r="R4" s="303" t="s">
        <v>211</v>
      </c>
      <c r="S4" s="303"/>
      <c r="T4" s="303"/>
      <c r="U4" s="304"/>
      <c r="V4" s="354"/>
      <c r="W4" s="338"/>
      <c r="X4" s="338"/>
      <c r="Y4" s="338"/>
      <c r="Z4" s="338"/>
      <c r="AA4" s="338"/>
      <c r="AB4" s="338"/>
      <c r="AC4" s="338"/>
      <c r="AD4" s="338"/>
      <c r="AE4" s="338"/>
      <c r="AF4" s="355"/>
      <c r="AG4" s="18"/>
      <c r="AH4" s="19" t="s">
        <v>46</v>
      </c>
      <c r="AI4" s="19" t="s">
        <v>46</v>
      </c>
      <c r="AJ4" s="19" t="s">
        <v>46</v>
      </c>
      <c r="AK4" s="19" t="s">
        <v>46</v>
      </c>
      <c r="AL4" s="316" t="s">
        <v>248</v>
      </c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</row>
    <row r="5" spans="2:96" s="3" customFormat="1" ht="13.5" customHeight="1"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26">
        <v>1</v>
      </c>
      <c r="W5" s="319" t="s">
        <v>227</v>
      </c>
      <c r="X5" s="319"/>
      <c r="Y5" s="319"/>
      <c r="Z5" s="319"/>
      <c r="AA5" s="319"/>
      <c r="AB5" s="319"/>
      <c r="AC5" s="319"/>
      <c r="AD5" s="319"/>
      <c r="AE5" s="319"/>
      <c r="AF5" s="28">
        <f>IF(CD5=TRUE,"X","")</f>
      </c>
      <c r="AG5" s="20">
        <v>1</v>
      </c>
      <c r="AH5" s="21">
        <v>2</v>
      </c>
      <c r="AI5" s="21">
        <v>3</v>
      </c>
      <c r="AJ5" s="21">
        <v>4</v>
      </c>
      <c r="AK5" s="21">
        <v>5</v>
      </c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CD5" s="103" t="b">
        <v>0</v>
      </c>
      <c r="CE5" s="104">
        <v>0</v>
      </c>
      <c r="CF5" s="105" t="s">
        <v>573</v>
      </c>
      <c r="CG5" s="106"/>
      <c r="CH5" s="106"/>
      <c r="CI5" s="107"/>
      <c r="CJ5" s="107"/>
      <c r="CK5" s="107"/>
      <c r="CL5" s="107"/>
      <c r="CM5" s="107"/>
      <c r="CN5" s="107"/>
      <c r="CO5" s="37"/>
      <c r="CP5" s="37"/>
      <c r="CQ5" s="37"/>
      <c r="CR5" s="37"/>
    </row>
    <row r="6" spans="2:88" ht="13.5" customHeight="1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6"/>
      <c r="V6" s="22">
        <f>V5+1</f>
        <v>2</v>
      </c>
      <c r="W6" s="302" t="s">
        <v>228</v>
      </c>
      <c r="X6" s="302"/>
      <c r="Y6" s="302"/>
      <c r="Z6" s="302"/>
      <c r="AA6" s="302"/>
      <c r="AB6" s="302"/>
      <c r="AC6" s="302"/>
      <c r="AD6" s="302"/>
      <c r="AE6" s="302"/>
      <c r="AF6" s="28">
        <f aca="true" t="shared" si="0" ref="AF6:AF25">IF(CD6=TRUE,"X","")</f>
      </c>
      <c r="AG6" s="36">
        <f aca="true" t="shared" si="1" ref="AG6:AG11">IF(CF6=TRUE,"X","")</f>
      </c>
      <c r="AH6" s="36">
        <f aca="true" t="shared" si="2" ref="AH6:AH11">IF(CG6=TRUE,"X","")</f>
      </c>
      <c r="AI6" s="36">
        <f aca="true" t="shared" si="3" ref="AI6:AI11">IF(CH6=TRUE,"X","")</f>
      </c>
      <c r="AJ6" s="36">
        <f aca="true" t="shared" si="4" ref="AJ6:AJ11">IF(CI6=TRUE,"X","")</f>
      </c>
      <c r="AK6" s="36">
        <f aca="true" t="shared" si="5" ref="AK6:AK11">IF(CJ6=TRUE,"X","")</f>
      </c>
      <c r="AL6" s="301" t="s">
        <v>249</v>
      </c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CD6" s="99" t="b">
        <v>0</v>
      </c>
      <c r="CF6" s="108" t="b">
        <v>0</v>
      </c>
      <c r="CG6" s="109" t="b">
        <v>0</v>
      </c>
      <c r="CH6" s="109" t="b">
        <v>0</v>
      </c>
      <c r="CI6" s="108" t="b">
        <v>0</v>
      </c>
      <c r="CJ6" s="108" t="b">
        <v>0</v>
      </c>
    </row>
    <row r="7" spans="2:88" ht="13.5" customHeight="1"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6"/>
      <c r="V7" s="22">
        <f aca="true" t="shared" si="6" ref="V7:V25">V6+1</f>
        <v>3</v>
      </c>
      <c r="W7" s="301" t="s">
        <v>229</v>
      </c>
      <c r="X7" s="301"/>
      <c r="Y7" s="301"/>
      <c r="Z7" s="301"/>
      <c r="AA7" s="301"/>
      <c r="AB7" s="301"/>
      <c r="AC7" s="301"/>
      <c r="AD7" s="301"/>
      <c r="AE7" s="301"/>
      <c r="AF7" s="28">
        <f t="shared" si="0"/>
      </c>
      <c r="AG7" s="36">
        <f t="shared" si="1"/>
      </c>
      <c r="AH7" s="36">
        <f t="shared" si="2"/>
      </c>
      <c r="AI7" s="36">
        <f t="shared" si="3"/>
      </c>
      <c r="AJ7" s="36">
        <f t="shared" si="4"/>
      </c>
      <c r="AK7" s="36">
        <f t="shared" si="5"/>
      </c>
      <c r="AL7" s="301" t="s">
        <v>250</v>
      </c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CD7" s="99" t="b">
        <v>0</v>
      </c>
      <c r="CF7" s="108" t="b">
        <v>0</v>
      </c>
      <c r="CG7" s="109" t="b">
        <v>0</v>
      </c>
      <c r="CH7" s="109" t="b">
        <v>0</v>
      </c>
      <c r="CI7" s="108" t="b">
        <v>0</v>
      </c>
      <c r="CJ7" s="108" t="b">
        <v>0</v>
      </c>
    </row>
    <row r="8" spans="2:88" ht="13.5" customHeight="1"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6"/>
      <c r="V8" s="22">
        <f t="shared" si="6"/>
        <v>4</v>
      </c>
      <c r="W8" s="301" t="s">
        <v>230</v>
      </c>
      <c r="X8" s="301"/>
      <c r="Y8" s="301"/>
      <c r="Z8" s="301"/>
      <c r="AA8" s="301"/>
      <c r="AB8" s="301"/>
      <c r="AC8" s="301"/>
      <c r="AD8" s="301"/>
      <c r="AE8" s="301"/>
      <c r="AF8" s="28">
        <f t="shared" si="0"/>
      </c>
      <c r="AG8" s="36">
        <f t="shared" si="1"/>
      </c>
      <c r="AH8" s="36">
        <f t="shared" si="2"/>
      </c>
      <c r="AI8" s="36">
        <f t="shared" si="3"/>
      </c>
      <c r="AJ8" s="36">
        <f t="shared" si="4"/>
      </c>
      <c r="AK8" s="36">
        <f t="shared" si="5"/>
      </c>
      <c r="AL8" s="301" t="s">
        <v>251</v>
      </c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CD8" s="99" t="b">
        <v>0</v>
      </c>
      <c r="CF8" s="108" t="b">
        <v>0</v>
      </c>
      <c r="CG8" s="109" t="b">
        <v>0</v>
      </c>
      <c r="CH8" s="109" t="b">
        <v>0</v>
      </c>
      <c r="CI8" s="108" t="b">
        <v>0</v>
      </c>
      <c r="CJ8" s="108" t="b">
        <v>0</v>
      </c>
    </row>
    <row r="9" spans="2:88" ht="13.5" customHeight="1"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6"/>
      <c r="V9" s="22">
        <f t="shared" si="6"/>
        <v>5</v>
      </c>
      <c r="W9" s="301" t="s">
        <v>231</v>
      </c>
      <c r="X9" s="301"/>
      <c r="Y9" s="301"/>
      <c r="Z9" s="301"/>
      <c r="AA9" s="301"/>
      <c r="AB9" s="301"/>
      <c r="AC9" s="301"/>
      <c r="AD9" s="301"/>
      <c r="AE9" s="301"/>
      <c r="AF9" s="28">
        <f t="shared" si="0"/>
      </c>
      <c r="AG9" s="36">
        <f t="shared" si="1"/>
      </c>
      <c r="AH9" s="36">
        <f t="shared" si="2"/>
      </c>
      <c r="AI9" s="36">
        <f t="shared" si="3"/>
      </c>
      <c r="AJ9" s="36">
        <f t="shared" si="4"/>
      </c>
      <c r="AK9" s="36">
        <f t="shared" si="5"/>
      </c>
      <c r="AL9" s="301" t="s">
        <v>252</v>
      </c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CD9" s="99" t="b">
        <v>0</v>
      </c>
      <c r="CF9" s="108" t="b">
        <v>0</v>
      </c>
      <c r="CG9" s="109" t="b">
        <v>0</v>
      </c>
      <c r="CH9" s="109" t="b">
        <v>0</v>
      </c>
      <c r="CI9" s="108" t="b">
        <v>0</v>
      </c>
      <c r="CJ9" s="108" t="b">
        <v>0</v>
      </c>
    </row>
    <row r="10" spans="2:88" ht="13.5" customHeight="1"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6"/>
      <c r="V10" s="22">
        <f t="shared" si="6"/>
        <v>6</v>
      </c>
      <c r="W10" s="301" t="s">
        <v>232</v>
      </c>
      <c r="X10" s="301"/>
      <c r="Y10" s="301"/>
      <c r="Z10" s="301"/>
      <c r="AA10" s="301"/>
      <c r="AB10" s="301"/>
      <c r="AC10" s="301"/>
      <c r="AD10" s="301"/>
      <c r="AE10" s="301"/>
      <c r="AF10" s="28">
        <f t="shared" si="0"/>
      </c>
      <c r="AG10" s="36">
        <f t="shared" si="1"/>
      </c>
      <c r="AH10" s="36">
        <f t="shared" si="2"/>
      </c>
      <c r="AI10" s="36">
        <f t="shared" si="3"/>
      </c>
      <c r="AJ10" s="36">
        <f t="shared" si="4"/>
      </c>
      <c r="AK10" s="36">
        <f t="shared" si="5"/>
      </c>
      <c r="AL10" s="301" t="s">
        <v>253</v>
      </c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CD10" s="99" t="b">
        <v>0</v>
      </c>
      <c r="CF10" s="108" t="b">
        <v>0</v>
      </c>
      <c r="CG10" s="109" t="b">
        <v>0</v>
      </c>
      <c r="CH10" s="109" t="b">
        <v>0</v>
      </c>
      <c r="CI10" s="108" t="b">
        <v>0</v>
      </c>
      <c r="CJ10" s="108" t="b">
        <v>0</v>
      </c>
    </row>
    <row r="11" spans="2:88" ht="13.5" customHeight="1" thickBot="1"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6"/>
      <c r="V11" s="22">
        <f t="shared" si="6"/>
        <v>7</v>
      </c>
      <c r="W11" s="301" t="s">
        <v>233</v>
      </c>
      <c r="X11" s="301"/>
      <c r="Y11" s="301"/>
      <c r="Z11" s="301"/>
      <c r="AA11" s="301"/>
      <c r="AB11" s="301"/>
      <c r="AC11" s="301"/>
      <c r="AD11" s="301"/>
      <c r="AE11" s="301"/>
      <c r="AF11" s="28">
        <f t="shared" si="0"/>
      </c>
      <c r="AG11" s="36">
        <f t="shared" si="1"/>
      </c>
      <c r="AH11" s="36">
        <f t="shared" si="2"/>
      </c>
      <c r="AI11" s="36">
        <f t="shared" si="3"/>
      </c>
      <c r="AJ11" s="36">
        <f t="shared" si="4"/>
      </c>
      <c r="AK11" s="36">
        <f t="shared" si="5"/>
      </c>
      <c r="AL11" s="315" t="s">
        <v>254</v>
      </c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CD11" s="99" t="b">
        <v>0</v>
      </c>
      <c r="CF11" s="108" t="b">
        <v>0</v>
      </c>
      <c r="CG11" s="109" t="b">
        <v>0</v>
      </c>
      <c r="CH11" s="109" t="b">
        <v>0</v>
      </c>
      <c r="CI11" s="108" t="b">
        <v>0</v>
      </c>
      <c r="CJ11" s="108" t="b">
        <v>0</v>
      </c>
    </row>
    <row r="12" spans="2:82" ht="13.5" customHeight="1"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6"/>
      <c r="V12" s="22">
        <f t="shared" si="6"/>
        <v>8</v>
      </c>
      <c r="W12" s="301" t="s">
        <v>234</v>
      </c>
      <c r="X12" s="301"/>
      <c r="Y12" s="301"/>
      <c r="Z12" s="301"/>
      <c r="AA12" s="301"/>
      <c r="AB12" s="301"/>
      <c r="AC12" s="301"/>
      <c r="AD12" s="301"/>
      <c r="AE12" s="301"/>
      <c r="AF12" s="28">
        <f t="shared" si="0"/>
      </c>
      <c r="AG12" s="323" t="s">
        <v>256</v>
      </c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5"/>
      <c r="CD12" s="99" t="b">
        <v>0</v>
      </c>
    </row>
    <row r="13" spans="2:84" ht="13.5" customHeight="1"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6"/>
      <c r="V13" s="22">
        <f t="shared" si="6"/>
        <v>9</v>
      </c>
      <c r="W13" s="301" t="s">
        <v>235</v>
      </c>
      <c r="X13" s="301"/>
      <c r="Y13" s="301"/>
      <c r="Z13" s="301"/>
      <c r="AA13" s="301"/>
      <c r="AB13" s="301"/>
      <c r="AC13" s="301"/>
      <c r="AD13" s="301"/>
      <c r="AE13" s="301"/>
      <c r="AF13" s="28">
        <f t="shared" si="0"/>
      </c>
      <c r="AG13" s="326" t="s">
        <v>257</v>
      </c>
      <c r="AH13" s="327"/>
      <c r="AI13" s="327"/>
      <c r="AJ13" s="327"/>
      <c r="AK13" s="327"/>
      <c r="AL13" s="327"/>
      <c r="AM13" s="327"/>
      <c r="AN13" s="327"/>
      <c r="AO13" s="328"/>
      <c r="AP13" s="32">
        <f>IF($CE$5=1,"X","")</f>
      </c>
      <c r="AQ13" s="326" t="s">
        <v>261</v>
      </c>
      <c r="AR13" s="327"/>
      <c r="AS13" s="327"/>
      <c r="AT13" s="327"/>
      <c r="AU13" s="327"/>
      <c r="AV13" s="327"/>
      <c r="AW13" s="327"/>
      <c r="AX13" s="327"/>
      <c r="AY13" s="328"/>
      <c r="AZ13" s="29">
        <f>IF($CF13=TRUE,"X","")</f>
      </c>
      <c r="CD13" s="99" t="b">
        <v>0</v>
      </c>
      <c r="CF13" s="108" t="b">
        <v>0</v>
      </c>
    </row>
    <row r="14" spans="2:84" ht="13.5" customHeight="1">
      <c r="B14" s="316" t="s">
        <v>223</v>
      </c>
      <c r="C14" s="316"/>
      <c r="D14" s="316"/>
      <c r="E14" s="316"/>
      <c r="F14" s="316" t="s">
        <v>187</v>
      </c>
      <c r="G14" s="316"/>
      <c r="H14" s="316"/>
      <c r="I14" s="316"/>
      <c r="J14" s="316"/>
      <c r="K14" s="316"/>
      <c r="L14" s="316"/>
      <c r="M14" s="316"/>
      <c r="N14" s="316"/>
      <c r="O14" s="316"/>
      <c r="P14" s="307" t="s">
        <v>272</v>
      </c>
      <c r="Q14" s="307"/>
      <c r="R14" s="307"/>
      <c r="S14" s="307"/>
      <c r="T14" s="307"/>
      <c r="U14" s="322"/>
      <c r="V14" s="22">
        <f t="shared" si="6"/>
        <v>10</v>
      </c>
      <c r="W14" s="301" t="s">
        <v>236</v>
      </c>
      <c r="X14" s="301"/>
      <c r="Y14" s="301"/>
      <c r="Z14" s="301"/>
      <c r="AA14" s="301"/>
      <c r="AB14" s="301"/>
      <c r="AC14" s="301"/>
      <c r="AD14" s="301"/>
      <c r="AE14" s="301"/>
      <c r="AF14" s="28">
        <f t="shared" si="0"/>
      </c>
      <c r="AG14" s="326" t="s">
        <v>258</v>
      </c>
      <c r="AH14" s="327"/>
      <c r="AI14" s="327"/>
      <c r="AJ14" s="327"/>
      <c r="AK14" s="327"/>
      <c r="AL14" s="327"/>
      <c r="AM14" s="327"/>
      <c r="AN14" s="327"/>
      <c r="AO14" s="328"/>
      <c r="AP14" s="32">
        <f>IF($CE$5=2,"X","")</f>
      </c>
      <c r="AQ14" s="326" t="s">
        <v>262</v>
      </c>
      <c r="AR14" s="327"/>
      <c r="AS14" s="327"/>
      <c r="AT14" s="327"/>
      <c r="AU14" s="327"/>
      <c r="AV14" s="327"/>
      <c r="AW14" s="327"/>
      <c r="AX14" s="327"/>
      <c r="AY14" s="328"/>
      <c r="AZ14" s="29">
        <f>IF($CF14=TRUE,"X","")</f>
      </c>
      <c r="CD14" s="99" t="b">
        <v>0</v>
      </c>
      <c r="CF14" s="101" t="b">
        <v>0</v>
      </c>
    </row>
    <row r="15" spans="2:84" ht="13.5" customHeight="1"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07" t="s">
        <v>273</v>
      </c>
      <c r="Q15" s="307"/>
      <c r="R15" s="307"/>
      <c r="S15" s="307" t="s">
        <v>274</v>
      </c>
      <c r="T15" s="307"/>
      <c r="U15" s="322"/>
      <c r="V15" s="22">
        <f t="shared" si="6"/>
        <v>11</v>
      </c>
      <c r="W15" s="308" t="s">
        <v>237</v>
      </c>
      <c r="X15" s="309"/>
      <c r="Y15" s="309"/>
      <c r="Z15" s="309"/>
      <c r="AA15" s="309"/>
      <c r="AB15" s="309"/>
      <c r="AC15" s="309"/>
      <c r="AD15" s="309"/>
      <c r="AE15" s="310"/>
      <c r="AF15" s="28">
        <f t="shared" si="0"/>
      </c>
      <c r="AG15" s="326" t="s">
        <v>259</v>
      </c>
      <c r="AH15" s="327"/>
      <c r="AI15" s="327"/>
      <c r="AJ15" s="327"/>
      <c r="AK15" s="327"/>
      <c r="AL15" s="327"/>
      <c r="AM15" s="327"/>
      <c r="AN15" s="327"/>
      <c r="AO15" s="328"/>
      <c r="AP15" s="32">
        <f>IF($CE$5=3,"X","")</f>
      </c>
      <c r="AQ15" s="326" t="s">
        <v>263</v>
      </c>
      <c r="AR15" s="327"/>
      <c r="AS15" s="327"/>
      <c r="AT15" s="327"/>
      <c r="AU15" s="327"/>
      <c r="AV15" s="327"/>
      <c r="AW15" s="327"/>
      <c r="AX15" s="327"/>
      <c r="AY15" s="328"/>
      <c r="AZ15" s="29">
        <f>IF($CF15=TRUE,"X","")</f>
      </c>
      <c r="CD15" s="99" t="b">
        <v>0</v>
      </c>
      <c r="CF15" s="101" t="b">
        <v>0</v>
      </c>
    </row>
    <row r="16" spans="2:84" ht="13.5" customHeight="1" thickBot="1">
      <c r="B16" s="306"/>
      <c r="C16" s="349"/>
      <c r="D16" s="349"/>
      <c r="E16" s="350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6"/>
      <c r="V16" s="22">
        <f t="shared" si="6"/>
        <v>12</v>
      </c>
      <c r="W16" s="301" t="s">
        <v>238</v>
      </c>
      <c r="X16" s="301"/>
      <c r="Y16" s="301"/>
      <c r="Z16" s="301"/>
      <c r="AA16" s="301"/>
      <c r="AB16" s="301"/>
      <c r="AC16" s="301"/>
      <c r="AD16" s="301"/>
      <c r="AE16" s="301"/>
      <c r="AF16" s="28">
        <f t="shared" si="0"/>
      </c>
      <c r="AG16" s="329" t="s">
        <v>260</v>
      </c>
      <c r="AH16" s="329"/>
      <c r="AI16" s="329"/>
      <c r="AJ16" s="329"/>
      <c r="AK16" s="329"/>
      <c r="AL16" s="329"/>
      <c r="AM16" s="329"/>
      <c r="AN16" s="329"/>
      <c r="AO16" s="329"/>
      <c r="AP16" s="33">
        <f>IF($CE$5=4,"X","")</f>
      </c>
      <c r="AQ16" s="329" t="s">
        <v>264</v>
      </c>
      <c r="AR16" s="329"/>
      <c r="AS16" s="329"/>
      <c r="AT16" s="329"/>
      <c r="AU16" s="329"/>
      <c r="AV16" s="329"/>
      <c r="AW16" s="329"/>
      <c r="AX16" s="329"/>
      <c r="AY16" s="329"/>
      <c r="AZ16" s="30">
        <f>IF($CF16=TRUE,"X","")</f>
      </c>
      <c r="CD16" s="99" t="b">
        <v>0</v>
      </c>
      <c r="CF16" s="101" t="b">
        <v>0</v>
      </c>
    </row>
    <row r="17" spans="2:82" ht="13.5" customHeight="1">
      <c r="B17" s="306"/>
      <c r="C17" s="349"/>
      <c r="D17" s="349"/>
      <c r="E17" s="350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6"/>
      <c r="Q17" s="349"/>
      <c r="R17" s="350"/>
      <c r="S17" s="305"/>
      <c r="T17" s="305"/>
      <c r="U17" s="306"/>
      <c r="V17" s="22">
        <f t="shared" si="6"/>
        <v>13</v>
      </c>
      <c r="W17" s="301" t="s">
        <v>239</v>
      </c>
      <c r="X17" s="301"/>
      <c r="Y17" s="301"/>
      <c r="Z17" s="301"/>
      <c r="AA17" s="301"/>
      <c r="AB17" s="301"/>
      <c r="AC17" s="301"/>
      <c r="AD17" s="301"/>
      <c r="AE17" s="301"/>
      <c r="AF17" s="28">
        <f t="shared" si="0"/>
      </c>
      <c r="AG17" s="317" t="s">
        <v>265</v>
      </c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8"/>
      <c r="CD17" s="99" t="b">
        <v>0</v>
      </c>
    </row>
    <row r="18" spans="2:82" ht="13.5" customHeight="1">
      <c r="B18" s="306"/>
      <c r="C18" s="349"/>
      <c r="D18" s="349"/>
      <c r="E18" s="350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6"/>
      <c r="V18" s="22">
        <f t="shared" si="6"/>
        <v>14</v>
      </c>
      <c r="W18" s="301" t="s">
        <v>240</v>
      </c>
      <c r="X18" s="301"/>
      <c r="Y18" s="301"/>
      <c r="Z18" s="301"/>
      <c r="AA18" s="301"/>
      <c r="AB18" s="301"/>
      <c r="AC18" s="301"/>
      <c r="AD18" s="301"/>
      <c r="AE18" s="301"/>
      <c r="AF18" s="28">
        <f t="shared" si="0"/>
      </c>
      <c r="AG18" s="309" t="s">
        <v>266</v>
      </c>
      <c r="AH18" s="309"/>
      <c r="AI18" s="309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1"/>
      <c r="CD18" s="99" t="b">
        <v>0</v>
      </c>
    </row>
    <row r="19" spans="2:82" ht="13.5" customHeight="1">
      <c r="B19" s="306"/>
      <c r="C19" s="349"/>
      <c r="D19" s="349"/>
      <c r="E19" s="350"/>
      <c r="F19" s="306"/>
      <c r="G19" s="349"/>
      <c r="H19" s="349"/>
      <c r="I19" s="349"/>
      <c r="J19" s="349"/>
      <c r="K19" s="349"/>
      <c r="L19" s="349"/>
      <c r="M19" s="349"/>
      <c r="N19" s="349"/>
      <c r="O19" s="350"/>
      <c r="P19" s="305"/>
      <c r="Q19" s="305"/>
      <c r="R19" s="305"/>
      <c r="S19" s="305"/>
      <c r="T19" s="305"/>
      <c r="U19" s="306"/>
      <c r="V19" s="22">
        <f t="shared" si="6"/>
        <v>15</v>
      </c>
      <c r="W19" s="301" t="s">
        <v>241</v>
      </c>
      <c r="X19" s="301"/>
      <c r="Y19" s="301"/>
      <c r="Z19" s="301"/>
      <c r="AA19" s="301"/>
      <c r="AB19" s="301"/>
      <c r="AC19" s="301"/>
      <c r="AD19" s="301"/>
      <c r="AE19" s="301"/>
      <c r="AF19" s="28">
        <f t="shared" si="0"/>
      </c>
      <c r="AG19" s="309" t="s">
        <v>267</v>
      </c>
      <c r="AH19" s="309"/>
      <c r="AI19" s="309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1"/>
      <c r="CD19" s="99" t="b">
        <v>0</v>
      </c>
    </row>
    <row r="20" spans="2:82" ht="13.5" customHeight="1">
      <c r="B20" s="306"/>
      <c r="C20" s="349"/>
      <c r="D20" s="349"/>
      <c r="E20" s="350"/>
      <c r="F20" s="306"/>
      <c r="G20" s="349"/>
      <c r="H20" s="349"/>
      <c r="I20" s="349"/>
      <c r="J20" s="349"/>
      <c r="K20" s="349"/>
      <c r="L20" s="349"/>
      <c r="M20" s="349"/>
      <c r="N20" s="349"/>
      <c r="O20" s="350"/>
      <c r="P20" s="305"/>
      <c r="Q20" s="305"/>
      <c r="R20" s="305"/>
      <c r="S20" s="305"/>
      <c r="T20" s="305"/>
      <c r="U20" s="306"/>
      <c r="V20" s="22">
        <f t="shared" si="6"/>
        <v>16</v>
      </c>
      <c r="W20" s="301" t="s">
        <v>247</v>
      </c>
      <c r="X20" s="301"/>
      <c r="Y20" s="301"/>
      <c r="Z20" s="301"/>
      <c r="AA20" s="301"/>
      <c r="AB20" s="301"/>
      <c r="AC20" s="301"/>
      <c r="AD20" s="301"/>
      <c r="AE20" s="301"/>
      <c r="AF20" s="28">
        <f t="shared" si="0"/>
      </c>
      <c r="AG20" s="309" t="s">
        <v>268</v>
      </c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10"/>
      <c r="CD20" s="99" t="b">
        <v>0</v>
      </c>
    </row>
    <row r="21" spans="2:82" ht="13.5" customHeight="1">
      <c r="B21" s="306"/>
      <c r="C21" s="349"/>
      <c r="D21" s="349"/>
      <c r="E21" s="350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6"/>
      <c r="V21" s="22">
        <f t="shared" si="6"/>
        <v>17</v>
      </c>
      <c r="W21" s="301" t="s">
        <v>242</v>
      </c>
      <c r="X21" s="301"/>
      <c r="Y21" s="301"/>
      <c r="Z21" s="301"/>
      <c r="AA21" s="301"/>
      <c r="AB21" s="301"/>
      <c r="AC21" s="301"/>
      <c r="AD21" s="301"/>
      <c r="AE21" s="301"/>
      <c r="AF21" s="28">
        <f t="shared" si="0"/>
      </c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4"/>
      <c r="CD21" s="99" t="b">
        <v>0</v>
      </c>
    </row>
    <row r="22" spans="2:82" ht="13.5" customHeight="1">
      <c r="B22" s="306"/>
      <c r="C22" s="349"/>
      <c r="D22" s="349"/>
      <c r="E22" s="350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6"/>
      <c r="V22" s="22">
        <f t="shared" si="6"/>
        <v>18</v>
      </c>
      <c r="W22" s="301" t="s">
        <v>243</v>
      </c>
      <c r="X22" s="301"/>
      <c r="Y22" s="301"/>
      <c r="Z22" s="301"/>
      <c r="AA22" s="301"/>
      <c r="AB22" s="301"/>
      <c r="AC22" s="301"/>
      <c r="AD22" s="301"/>
      <c r="AE22" s="301"/>
      <c r="AF22" s="28">
        <f t="shared" si="0"/>
      </c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6"/>
      <c r="CD22" s="99" t="b">
        <v>0</v>
      </c>
    </row>
    <row r="23" spans="2:82" ht="13.5" customHeight="1">
      <c r="B23" s="306"/>
      <c r="C23" s="349"/>
      <c r="D23" s="349"/>
      <c r="E23" s="350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6"/>
      <c r="V23" s="22">
        <f t="shared" si="6"/>
        <v>19</v>
      </c>
      <c r="W23" s="301" t="s">
        <v>244</v>
      </c>
      <c r="X23" s="301"/>
      <c r="Y23" s="301"/>
      <c r="Z23" s="301"/>
      <c r="AA23" s="301"/>
      <c r="AB23" s="301"/>
      <c r="AC23" s="301"/>
      <c r="AD23" s="301"/>
      <c r="AE23" s="301"/>
      <c r="AF23" s="28">
        <f t="shared" si="0"/>
      </c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6"/>
      <c r="CD23" s="99" t="b">
        <v>0</v>
      </c>
    </row>
    <row r="24" spans="2:82" ht="13.5" customHeight="1">
      <c r="B24" s="306"/>
      <c r="C24" s="349"/>
      <c r="D24" s="349"/>
      <c r="E24" s="350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6"/>
      <c r="V24" s="22">
        <f t="shared" si="6"/>
        <v>20</v>
      </c>
      <c r="W24" s="301" t="s">
        <v>245</v>
      </c>
      <c r="X24" s="301"/>
      <c r="Y24" s="301"/>
      <c r="Z24" s="301"/>
      <c r="AA24" s="301"/>
      <c r="AB24" s="301"/>
      <c r="AC24" s="301"/>
      <c r="AD24" s="301"/>
      <c r="AE24" s="301"/>
      <c r="AF24" s="28">
        <f t="shared" si="0"/>
      </c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6"/>
      <c r="CD24" s="99" t="b">
        <v>0</v>
      </c>
    </row>
    <row r="25" spans="2:82" ht="13.5" customHeight="1">
      <c r="B25" s="306"/>
      <c r="C25" s="349"/>
      <c r="D25" s="349"/>
      <c r="E25" s="350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6"/>
      <c r="V25" s="22">
        <f t="shared" si="6"/>
        <v>21</v>
      </c>
      <c r="W25" s="301" t="s">
        <v>246</v>
      </c>
      <c r="X25" s="301"/>
      <c r="Y25" s="301"/>
      <c r="Z25" s="301"/>
      <c r="AA25" s="301"/>
      <c r="AB25" s="301"/>
      <c r="AC25" s="301"/>
      <c r="AD25" s="301"/>
      <c r="AE25" s="301"/>
      <c r="AF25" s="28">
        <f t="shared" si="0"/>
      </c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6"/>
      <c r="CD25" s="99" t="b">
        <v>0</v>
      </c>
    </row>
    <row r="26" spans="2:52" ht="13.5" customHeight="1">
      <c r="B26" s="306"/>
      <c r="C26" s="349"/>
      <c r="D26" s="349"/>
      <c r="E26" s="350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6"/>
      <c r="V26" s="23" t="s">
        <v>9</v>
      </c>
      <c r="W26" s="307"/>
      <c r="X26" s="307"/>
      <c r="Y26" s="307"/>
      <c r="Z26" s="307"/>
      <c r="AA26" s="307"/>
      <c r="AB26" s="307"/>
      <c r="AC26" s="307"/>
      <c r="AD26" s="307"/>
      <c r="AE26" s="307"/>
      <c r="AF26" s="29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6"/>
    </row>
    <row r="27" spans="2:52" ht="13.5" customHeight="1">
      <c r="B27" s="306"/>
      <c r="C27" s="349"/>
      <c r="D27" s="349"/>
      <c r="E27" s="350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6"/>
      <c r="V27" s="23" t="s">
        <v>9</v>
      </c>
      <c r="W27" s="307"/>
      <c r="X27" s="307"/>
      <c r="Y27" s="307"/>
      <c r="Z27" s="307"/>
      <c r="AA27" s="307"/>
      <c r="AB27" s="307"/>
      <c r="AC27" s="307"/>
      <c r="AD27" s="307"/>
      <c r="AE27" s="307"/>
      <c r="AF27" s="29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6"/>
    </row>
    <row r="28" spans="2:52" ht="13.5" customHeight="1">
      <c r="B28" s="306"/>
      <c r="C28" s="349"/>
      <c r="D28" s="349"/>
      <c r="E28" s="350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6"/>
      <c r="V28" s="23" t="s">
        <v>9</v>
      </c>
      <c r="W28" s="307"/>
      <c r="X28" s="307"/>
      <c r="Y28" s="307"/>
      <c r="Z28" s="307"/>
      <c r="AA28" s="307"/>
      <c r="AB28" s="307"/>
      <c r="AC28" s="307"/>
      <c r="AD28" s="307"/>
      <c r="AE28" s="307"/>
      <c r="AF28" s="29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6"/>
    </row>
    <row r="29" spans="2:52" ht="13.5" customHeight="1">
      <c r="B29" s="306"/>
      <c r="C29" s="349"/>
      <c r="D29" s="349"/>
      <c r="E29" s="350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6"/>
      <c r="V29" s="23" t="s">
        <v>9</v>
      </c>
      <c r="W29" s="307"/>
      <c r="X29" s="307"/>
      <c r="Y29" s="307"/>
      <c r="Z29" s="307"/>
      <c r="AA29" s="307"/>
      <c r="AB29" s="307"/>
      <c r="AC29" s="307"/>
      <c r="AD29" s="307"/>
      <c r="AE29" s="307"/>
      <c r="AF29" s="29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6"/>
    </row>
    <row r="30" spans="2:52" ht="13.5" customHeight="1">
      <c r="B30" s="326" t="s">
        <v>275</v>
      </c>
      <c r="C30" s="327"/>
      <c r="D30" s="327"/>
      <c r="E30" s="327"/>
      <c r="F30" s="327"/>
      <c r="G30" s="327"/>
      <c r="H30" s="327"/>
      <c r="I30" s="328"/>
      <c r="J30" s="371" t="s">
        <v>175</v>
      </c>
      <c r="K30" s="307"/>
      <c r="L30" s="307"/>
      <c r="M30" s="307"/>
      <c r="N30" s="307"/>
      <c r="O30" s="307"/>
      <c r="P30" s="307" t="s">
        <v>176</v>
      </c>
      <c r="Q30" s="307"/>
      <c r="R30" s="307"/>
      <c r="S30" s="307"/>
      <c r="T30" s="307"/>
      <c r="U30" s="322"/>
      <c r="V30" s="23" t="s">
        <v>9</v>
      </c>
      <c r="W30" s="307"/>
      <c r="X30" s="307"/>
      <c r="Y30" s="307"/>
      <c r="Z30" s="307"/>
      <c r="AA30" s="307"/>
      <c r="AB30" s="307"/>
      <c r="AC30" s="307"/>
      <c r="AD30" s="307"/>
      <c r="AE30" s="307"/>
      <c r="AF30" s="29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6"/>
    </row>
    <row r="31" spans="2:52" ht="13.5" customHeight="1">
      <c r="B31" s="368"/>
      <c r="C31" s="366"/>
      <c r="D31" s="366"/>
      <c r="E31" s="366"/>
      <c r="F31" s="366"/>
      <c r="G31" s="366"/>
      <c r="H31" s="366"/>
      <c r="I31" s="369"/>
      <c r="J31" s="350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6"/>
      <c r="V31" s="23" t="s">
        <v>9</v>
      </c>
      <c r="W31" s="307"/>
      <c r="X31" s="307"/>
      <c r="Y31" s="307"/>
      <c r="Z31" s="307"/>
      <c r="AA31" s="307"/>
      <c r="AB31" s="307"/>
      <c r="AC31" s="307"/>
      <c r="AD31" s="307"/>
      <c r="AE31" s="307"/>
      <c r="AF31" s="29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6"/>
    </row>
    <row r="32" spans="2:52" ht="13.5" customHeight="1">
      <c r="B32" s="326" t="s">
        <v>276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23" t="s">
        <v>9</v>
      </c>
      <c r="W32" s="307"/>
      <c r="X32" s="307"/>
      <c r="Y32" s="307"/>
      <c r="Z32" s="307"/>
      <c r="AA32" s="307"/>
      <c r="AB32" s="307"/>
      <c r="AC32" s="307"/>
      <c r="AD32" s="307"/>
      <c r="AE32" s="307"/>
      <c r="AF32" s="29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8"/>
    </row>
    <row r="33" spans="2:52" ht="13.5" customHeight="1">
      <c r="B33" s="360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23" t="s">
        <v>9</v>
      </c>
      <c r="W33" s="307"/>
      <c r="X33" s="307"/>
      <c r="Y33" s="307"/>
      <c r="Z33" s="307"/>
      <c r="AA33" s="307"/>
      <c r="AB33" s="307"/>
      <c r="AC33" s="307"/>
      <c r="AD33" s="307"/>
      <c r="AE33" s="307"/>
      <c r="AF33" s="29"/>
      <c r="AG33" s="332" t="s">
        <v>269</v>
      </c>
      <c r="AH33" s="332"/>
      <c r="AI33" s="332"/>
      <c r="AJ33" s="332"/>
      <c r="AK33" s="332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5"/>
    </row>
    <row r="34" spans="2:52" ht="13.5" customHeight="1">
      <c r="B34" s="364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23" t="s">
        <v>9</v>
      </c>
      <c r="W34" s="307"/>
      <c r="X34" s="307"/>
      <c r="Y34" s="307"/>
      <c r="Z34" s="307"/>
      <c r="AA34" s="307"/>
      <c r="AB34" s="307"/>
      <c r="AC34" s="307"/>
      <c r="AD34" s="307"/>
      <c r="AE34" s="307"/>
      <c r="AF34" s="29"/>
      <c r="AG34" s="333"/>
      <c r="AH34" s="333"/>
      <c r="AI34" s="333"/>
      <c r="AJ34" s="333"/>
      <c r="AK34" s="333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7"/>
    </row>
    <row r="35" spans="2:52" ht="13.5" customHeight="1">
      <c r="B35" s="326" t="s">
        <v>277</v>
      </c>
      <c r="C35" s="327"/>
      <c r="D35" s="327"/>
      <c r="E35" s="327"/>
      <c r="F35" s="327"/>
      <c r="G35" s="327"/>
      <c r="H35" s="327"/>
      <c r="I35" s="327"/>
      <c r="J35" s="365"/>
      <c r="K35" s="365"/>
      <c r="L35" s="365"/>
      <c r="M35" s="365"/>
      <c r="N35" s="365"/>
      <c r="O35" s="365"/>
      <c r="P35" s="367"/>
      <c r="Q35" s="367"/>
      <c r="R35" s="367"/>
      <c r="S35" s="367"/>
      <c r="T35" s="367"/>
      <c r="U35" s="367"/>
      <c r="V35" s="23" t="s">
        <v>9</v>
      </c>
      <c r="W35" s="307"/>
      <c r="X35" s="307"/>
      <c r="Y35" s="307"/>
      <c r="Z35" s="307"/>
      <c r="AA35" s="307"/>
      <c r="AB35" s="307"/>
      <c r="AC35" s="307"/>
      <c r="AD35" s="307"/>
      <c r="AE35" s="307"/>
      <c r="AF35" s="29"/>
      <c r="AG35" s="285" t="s">
        <v>270</v>
      </c>
      <c r="AH35" s="285"/>
      <c r="AI35" s="285"/>
      <c r="AJ35" s="339"/>
      <c r="AK35" s="339"/>
      <c r="AL35" s="339"/>
      <c r="AM35" s="339"/>
      <c r="AN35" s="339"/>
      <c r="AO35" s="340"/>
      <c r="AP35" s="234" t="s">
        <v>271</v>
      </c>
      <c r="AQ35" s="235"/>
      <c r="AR35" s="235"/>
      <c r="AS35" s="235"/>
      <c r="AT35" s="235"/>
      <c r="AU35" s="235"/>
      <c r="AV35" s="356"/>
      <c r="AW35" s="356"/>
      <c r="AX35" s="356"/>
      <c r="AY35" s="356"/>
      <c r="AZ35" s="357"/>
    </row>
    <row r="36" spans="2:52" ht="13.5" customHeight="1" thickBot="1">
      <c r="B36" s="362" t="s">
        <v>278</v>
      </c>
      <c r="C36" s="363"/>
      <c r="D36" s="363"/>
      <c r="E36" s="363"/>
      <c r="F36" s="363"/>
      <c r="G36" s="363"/>
      <c r="H36" s="363"/>
      <c r="I36" s="363"/>
      <c r="J36" s="366"/>
      <c r="K36" s="366"/>
      <c r="L36" s="366"/>
      <c r="M36" s="366"/>
      <c r="N36" s="366"/>
      <c r="O36" s="366"/>
      <c r="P36" s="317"/>
      <c r="Q36" s="317"/>
      <c r="R36" s="317"/>
      <c r="S36" s="317"/>
      <c r="T36" s="317"/>
      <c r="U36" s="317"/>
      <c r="V36" s="24" t="s">
        <v>9</v>
      </c>
      <c r="W36" s="370"/>
      <c r="X36" s="370"/>
      <c r="Y36" s="370"/>
      <c r="Z36" s="370"/>
      <c r="AA36" s="370"/>
      <c r="AB36" s="370"/>
      <c r="AC36" s="370"/>
      <c r="AD36" s="370"/>
      <c r="AE36" s="370"/>
      <c r="AF36" s="30"/>
      <c r="AG36" s="338"/>
      <c r="AH36" s="338"/>
      <c r="AI36" s="338"/>
      <c r="AJ36" s="341"/>
      <c r="AK36" s="341"/>
      <c r="AL36" s="341"/>
      <c r="AM36" s="341"/>
      <c r="AN36" s="341"/>
      <c r="AO36" s="342"/>
      <c r="AP36" s="237"/>
      <c r="AQ36" s="238"/>
      <c r="AR36" s="238"/>
      <c r="AS36" s="238"/>
      <c r="AT36" s="238"/>
      <c r="AU36" s="238"/>
      <c r="AV36" s="358"/>
      <c r="AW36" s="358"/>
      <c r="AX36" s="358"/>
      <c r="AY36" s="358"/>
      <c r="AZ36" s="359"/>
    </row>
    <row r="37" spans="22:114" ht="12" thickBot="1">
      <c r="V37" s="4"/>
      <c r="W37" s="5"/>
      <c r="X37" s="5"/>
      <c r="Y37" s="5"/>
      <c r="Z37" s="5"/>
      <c r="AA37" s="5"/>
      <c r="AB37" s="5"/>
      <c r="AC37" s="5"/>
      <c r="AD37" s="5"/>
      <c r="AE37" s="5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110"/>
      <c r="CE37" s="111"/>
      <c r="CF37" s="102"/>
      <c r="CI37" s="102"/>
      <c r="CJ37" s="102"/>
      <c r="CK37" s="102"/>
      <c r="CL37" s="102"/>
      <c r="CM37" s="102"/>
      <c r="CN37" s="102"/>
      <c r="CO37" s="35"/>
      <c r="CP37" s="35"/>
      <c r="CQ37" s="35"/>
      <c r="CR37" s="35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</row>
    <row r="38" spans="1:114" s="38" customFormat="1" ht="12" thickBot="1">
      <c r="A38" s="31"/>
      <c r="B38" s="206" t="s">
        <v>218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39"/>
      <c r="Q38" s="40" t="s">
        <v>219</v>
      </c>
      <c r="R38" s="40"/>
      <c r="S38" s="40"/>
      <c r="T38" s="40"/>
      <c r="U38" s="40"/>
      <c r="V38" s="40"/>
      <c r="W38" s="40"/>
      <c r="X38" s="40"/>
      <c r="Y38" s="40"/>
      <c r="Z38" s="40"/>
      <c r="AA38" s="207" t="s">
        <v>217</v>
      </c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9"/>
      <c r="AY38" s="41"/>
      <c r="AZ38" s="41"/>
      <c r="BA38" s="41"/>
      <c r="BB38" s="41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112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39" spans="22:31" ht="11.25">
      <c r="V39" s="4"/>
      <c r="W39" s="5"/>
      <c r="X39" s="5"/>
      <c r="Y39" s="5"/>
      <c r="Z39" s="5"/>
      <c r="AA39" s="5"/>
      <c r="AB39" s="5"/>
      <c r="AC39" s="5"/>
      <c r="AD39" s="5"/>
      <c r="AE39" s="5"/>
    </row>
    <row r="40" spans="22:31" ht="11.25">
      <c r="V40" s="4"/>
      <c r="W40" s="5"/>
      <c r="X40" s="5"/>
      <c r="Y40" s="5"/>
      <c r="Z40" s="5"/>
      <c r="AA40" s="5"/>
      <c r="AB40" s="5"/>
      <c r="AC40" s="5"/>
      <c r="AD40" s="5"/>
      <c r="AE40" s="5"/>
    </row>
    <row r="41" spans="22:31" ht="11.25">
      <c r="V41" s="4"/>
      <c r="W41" s="5"/>
      <c r="X41" s="5"/>
      <c r="Y41" s="5"/>
      <c r="Z41" s="5"/>
      <c r="AA41" s="5"/>
      <c r="AB41" s="5"/>
      <c r="AC41" s="5"/>
      <c r="AD41" s="5"/>
      <c r="AE41" s="5"/>
    </row>
    <row r="42" spans="22:31" ht="11.25">
      <c r="V42" s="4"/>
      <c r="W42" s="5"/>
      <c r="X42" s="5"/>
      <c r="Y42" s="5"/>
      <c r="Z42" s="5"/>
      <c r="AA42" s="5"/>
      <c r="AB42" s="5"/>
      <c r="AC42" s="5"/>
      <c r="AD42" s="5"/>
      <c r="AE42" s="5"/>
    </row>
    <row r="43" spans="22:31" ht="11.25">
      <c r="V43" s="4"/>
      <c r="W43" s="5"/>
      <c r="X43" s="5"/>
      <c r="Y43" s="5"/>
      <c r="Z43" s="5"/>
      <c r="AA43" s="5"/>
      <c r="AB43" s="5"/>
      <c r="AC43" s="5"/>
      <c r="AD43" s="5"/>
      <c r="AE43" s="5"/>
    </row>
    <row r="44" spans="22:31" ht="11.25">
      <c r="V44" s="4"/>
      <c r="W44" s="5"/>
      <c r="X44" s="5"/>
      <c r="Y44" s="5"/>
      <c r="Z44" s="5"/>
      <c r="AA44" s="5"/>
      <c r="AB44" s="5"/>
      <c r="AC44" s="5"/>
      <c r="AD44" s="5"/>
      <c r="AE44" s="5"/>
    </row>
  </sheetData>
  <sheetProtection password="C62D" sheet="1" selectLockedCells="1"/>
  <mergeCells count="186">
    <mergeCell ref="P31:U31"/>
    <mergeCell ref="B32:U32"/>
    <mergeCell ref="W30:AE30"/>
    <mergeCell ref="B27:E27"/>
    <mergeCell ref="F27:O27"/>
    <mergeCell ref="P27:R27"/>
    <mergeCell ref="S27:U27"/>
    <mergeCell ref="B24:E24"/>
    <mergeCell ref="F24:O24"/>
    <mergeCell ref="P24:R24"/>
    <mergeCell ref="S24:U24"/>
    <mergeCell ref="F25:O25"/>
    <mergeCell ref="P25:R25"/>
    <mergeCell ref="AP35:AU36"/>
    <mergeCell ref="AV35:AZ36"/>
    <mergeCell ref="B38:O38"/>
    <mergeCell ref="AA38:AW38"/>
    <mergeCell ref="B29:E29"/>
    <mergeCell ref="F29:O29"/>
    <mergeCell ref="P29:R29"/>
    <mergeCell ref="S29:U29"/>
    <mergeCell ref="B33:U33"/>
    <mergeCell ref="B36:I36"/>
    <mergeCell ref="B34:U34"/>
    <mergeCell ref="J35:O36"/>
    <mergeCell ref="P35:U36"/>
    <mergeCell ref="B35:I35"/>
    <mergeCell ref="B30:I30"/>
    <mergeCell ref="B31:I31"/>
    <mergeCell ref="W34:AE34"/>
    <mergeCell ref="W35:AE35"/>
    <mergeCell ref="W36:AE36"/>
    <mergeCell ref="W31:AE31"/>
    <mergeCell ref="P30:U30"/>
    <mergeCell ref="J30:O30"/>
    <mergeCell ref="W32:AE32"/>
    <mergeCell ref="J31:O31"/>
    <mergeCell ref="B28:E28"/>
    <mergeCell ref="F28:O28"/>
    <mergeCell ref="P28:R28"/>
    <mergeCell ref="S28:U28"/>
    <mergeCell ref="P17:R17"/>
    <mergeCell ref="S17:U17"/>
    <mergeCell ref="B19:E19"/>
    <mergeCell ref="F17:O17"/>
    <mergeCell ref="P19:R19"/>
    <mergeCell ref="S19:U19"/>
    <mergeCell ref="F19:O19"/>
    <mergeCell ref="B18:E18"/>
    <mergeCell ref="B17:E17"/>
    <mergeCell ref="S25:U25"/>
    <mergeCell ref="B25:E25"/>
    <mergeCell ref="F22:O22"/>
    <mergeCell ref="P22:R22"/>
    <mergeCell ref="S22:U22"/>
    <mergeCell ref="B23:E23"/>
    <mergeCell ref="F23:O23"/>
    <mergeCell ref="P23:R23"/>
    <mergeCell ref="S23:U23"/>
    <mergeCell ref="B26:E26"/>
    <mergeCell ref="F26:O26"/>
    <mergeCell ref="AG33:AK34"/>
    <mergeCell ref="AL33:AZ34"/>
    <mergeCell ref="AG35:AI36"/>
    <mergeCell ref="AJ35:AO36"/>
    <mergeCell ref="AG21:AZ32"/>
    <mergeCell ref="B16:E16"/>
    <mergeCell ref="P16:R16"/>
    <mergeCell ref="S16:U16"/>
    <mergeCell ref="P18:R18"/>
    <mergeCell ref="S18:U18"/>
    <mergeCell ref="B21:E21"/>
    <mergeCell ref="F21:O21"/>
    <mergeCell ref="P21:R21"/>
    <mergeCell ref="B22:E22"/>
    <mergeCell ref="S21:U21"/>
    <mergeCell ref="B20:E20"/>
    <mergeCell ref="F20:O20"/>
    <mergeCell ref="P20:R20"/>
    <mergeCell ref="S20:U20"/>
    <mergeCell ref="F16:O16"/>
    <mergeCell ref="F18:O18"/>
    <mergeCell ref="W33:AE33"/>
    <mergeCell ref="W26:AE26"/>
    <mergeCell ref="W27:AE27"/>
    <mergeCell ref="AG20:AZ20"/>
    <mergeCell ref="AG17:AZ17"/>
    <mergeCell ref="AG14:AO14"/>
    <mergeCell ref="AQ14:AY14"/>
    <mergeCell ref="AG15:AO15"/>
    <mergeCell ref="AQ15:AY15"/>
    <mergeCell ref="AG18:AI18"/>
    <mergeCell ref="AG19:AI19"/>
    <mergeCell ref="AJ18:AZ18"/>
    <mergeCell ref="AJ19:AZ19"/>
    <mergeCell ref="F13:I13"/>
    <mergeCell ref="J13:M13"/>
    <mergeCell ref="N13:Q13"/>
    <mergeCell ref="R13:U13"/>
    <mergeCell ref="AG12:AZ12"/>
    <mergeCell ref="AG13:AO13"/>
    <mergeCell ref="AQ13:AY13"/>
    <mergeCell ref="AG16:AO16"/>
    <mergeCell ref="AQ16:AY16"/>
    <mergeCell ref="F4:I5"/>
    <mergeCell ref="N4:Q5"/>
    <mergeCell ref="B3:U3"/>
    <mergeCell ref="B10:E10"/>
    <mergeCell ref="F10:I10"/>
    <mergeCell ref="B9:E9"/>
    <mergeCell ref="F9:I9"/>
    <mergeCell ref="J9:M9"/>
    <mergeCell ref="N9:Q9"/>
    <mergeCell ref="R9:U9"/>
    <mergeCell ref="R10:U10"/>
    <mergeCell ref="B8:E8"/>
    <mergeCell ref="B2:AZ2"/>
    <mergeCell ref="AL11:AZ11"/>
    <mergeCell ref="AL10:AZ10"/>
    <mergeCell ref="AL9:AZ9"/>
    <mergeCell ref="AL8:AZ8"/>
    <mergeCell ref="AL7:AZ7"/>
    <mergeCell ref="AL6:AZ6"/>
    <mergeCell ref="AL4:AZ5"/>
    <mergeCell ref="AG3:AZ3"/>
    <mergeCell ref="B4:E5"/>
    <mergeCell ref="R11:U11"/>
    <mergeCell ref="R6:U6"/>
    <mergeCell ref="F8:I8"/>
    <mergeCell ref="W9:AE9"/>
    <mergeCell ref="B7:E7"/>
    <mergeCell ref="F7:I7"/>
    <mergeCell ref="J7:M7"/>
    <mergeCell ref="N7:Q7"/>
    <mergeCell ref="F6:I6"/>
    <mergeCell ref="J6:M6"/>
    <mergeCell ref="N6:Q6"/>
    <mergeCell ref="B6:E6"/>
    <mergeCell ref="N10:Q10"/>
    <mergeCell ref="W5:AE5"/>
    <mergeCell ref="B11:E11"/>
    <mergeCell ref="F11:I11"/>
    <mergeCell ref="J11:M11"/>
    <mergeCell ref="N11:Q11"/>
    <mergeCell ref="B13:E13"/>
    <mergeCell ref="W10:AE10"/>
    <mergeCell ref="W11:AE11"/>
    <mergeCell ref="W12:AE12"/>
    <mergeCell ref="W20:AE20"/>
    <mergeCell ref="W13:AE13"/>
    <mergeCell ref="W14:AE14"/>
    <mergeCell ref="W16:AE16"/>
    <mergeCell ref="W17:AE17"/>
    <mergeCell ref="W15:AE15"/>
    <mergeCell ref="W18:AE18"/>
    <mergeCell ref="W19:AE19"/>
    <mergeCell ref="J10:M10"/>
    <mergeCell ref="B14:E15"/>
    <mergeCell ref="P14:U14"/>
    <mergeCell ref="P15:R15"/>
    <mergeCell ref="S15:U15"/>
    <mergeCell ref="F14:O15"/>
    <mergeCell ref="B12:E12"/>
    <mergeCell ref="F12:I12"/>
    <mergeCell ref="W7:AE7"/>
    <mergeCell ref="W6:AE6"/>
    <mergeCell ref="R4:U5"/>
    <mergeCell ref="J8:M8"/>
    <mergeCell ref="N8:Q8"/>
    <mergeCell ref="R8:U8"/>
    <mergeCell ref="R7:U7"/>
    <mergeCell ref="W28:AE28"/>
    <mergeCell ref="W29:AE29"/>
    <mergeCell ref="W21:AE21"/>
    <mergeCell ref="W22:AE22"/>
    <mergeCell ref="W23:AE23"/>
    <mergeCell ref="W24:AE24"/>
    <mergeCell ref="W25:AE25"/>
    <mergeCell ref="J4:M5"/>
    <mergeCell ref="W8:AE8"/>
    <mergeCell ref="J12:M12"/>
    <mergeCell ref="N12:Q12"/>
    <mergeCell ref="R12:U12"/>
    <mergeCell ref="V3:AF4"/>
    <mergeCell ref="P26:R26"/>
    <mergeCell ref="S26:U26"/>
  </mergeCells>
  <printOptions horizontalCentered="1"/>
  <pageMargins left="0.2755905511811024" right="0.2755905511811024" top="0.7874015748031497" bottom="0.787401574803149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Adamec</dc:creator>
  <cp:keywords/>
  <dc:description/>
  <cp:lastModifiedBy>Martin Adamec</cp:lastModifiedBy>
  <cp:lastPrinted>2012-08-24T10:51:45Z</cp:lastPrinted>
  <dcterms:created xsi:type="dcterms:W3CDTF">2005-12-25T09:44:24Z</dcterms:created>
  <dcterms:modified xsi:type="dcterms:W3CDTF">2012-08-24T10:54:36Z</dcterms:modified>
  <cp:category/>
  <cp:version/>
  <cp:contentType/>
  <cp:contentStatus/>
</cp:coreProperties>
</file>