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80" windowWidth="12120" windowHeight="8775" activeTab="0"/>
  </bookViews>
  <sheets>
    <sheet name="Výsledky 2018" sheetId="1" r:id="rId1"/>
  </sheets>
  <definedNames>
    <definedName name="_xlnm._FilterDatabase" localSheetId="0" hidden="1">'Výsledky 2018'!$B$7:$Y$7</definedName>
  </definedNames>
  <calcPr fullCalcOnLoad="1"/>
</workbook>
</file>

<file path=xl/comments1.xml><?xml version="1.0" encoding="utf-8"?>
<comments xmlns="http://schemas.openxmlformats.org/spreadsheetml/2006/main">
  <authors>
    <author>Křížová Jana, Ing.</author>
  </authors>
  <commentList>
    <comment ref="H6" authorId="0">
      <text>
        <r>
          <rPr>
            <b/>
            <sz val="9"/>
            <rFont val="Tahoma"/>
            <family val="0"/>
          </rPr>
          <t>v roce 2018 nebude tato disciplína hodnocena</t>
        </r>
      </text>
    </comment>
    <comment ref="J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hodnota sekund navíc oproti limitu 15 minut 
(záporné číslo nevstupuje do výpočtu trestných bodů)</t>
        </r>
      </text>
    </comment>
    <comment ref="K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udává počet započatých 20-vteřinových intervalů nad 15 minut                                     (penaližace je -3 body za každých započatých 20 vteřin nad 15 minut)</t>
        </r>
      </text>
    </comment>
    <comment ref="L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HZS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N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O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P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
</t>
        </r>
      </text>
    </comment>
    <comment ref="S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přenesené body ZZS opatřené kontrolou duplicity (zobrazí se červeně)
v případě duplicity se do sloupečku</t>
        </r>
        <r>
          <rPr>
            <b/>
            <sz val="9"/>
            <rFont val="Tahoma"/>
            <family val="2"/>
          </rPr>
          <t xml:space="preserve"> "rozliš dupl. body" </t>
        </r>
        <r>
          <rPr>
            <sz val="9"/>
            <rFont val="Tahoma"/>
            <family val="2"/>
          </rPr>
          <t>dopíše pořadí od nejhoršího času k nejlepšímu u družstev se stejným bodovým hodnocením</t>
        </r>
      </text>
    </comment>
    <comment ref="U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družstva, která mají stejný počet bodů, budou rozlišena pořadím od nejhoršího k nejlepšímu (toto pořadí představuje počet setin bodu, které následně rozliší pořadí družstev se stejným počtem bodů a zároveň nepřesáhnou hodnotu poloviny bodu, aby nedošlo ke zkreslení celkového pořadí celé skupiny)</t>
        </r>
      </text>
    </comment>
    <comment ref="V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přičtena hodnota 1/100 pořadí v rámci shodných bodů</t>
        </r>
      </text>
    </comment>
    <comment ref="W6" authorId="0">
      <text>
        <r>
          <rPr>
            <b/>
            <sz val="9"/>
            <rFont val="Tahoma"/>
            <family val="2"/>
          </rPr>
          <t>Křížová Jana, Ing.:</t>
        </r>
        <r>
          <rPr>
            <sz val="9"/>
            <rFont val="Tahoma"/>
            <family val="2"/>
          </rPr>
          <t xml:space="preserve">
duplicitní umístění je podbarveno červeně</t>
        </r>
      </text>
    </comment>
  </commentList>
</comments>
</file>

<file path=xl/sharedStrings.xml><?xml version="1.0" encoding="utf-8"?>
<sst xmlns="http://schemas.openxmlformats.org/spreadsheetml/2006/main" count="50" uniqueCount="34">
  <si>
    <t>taktika</t>
  </si>
  <si>
    <t>pořadí</t>
  </si>
  <si>
    <t>Celkové</t>
  </si>
  <si>
    <t>body</t>
  </si>
  <si>
    <t>za čas</t>
  </si>
  <si>
    <t>technika provedení zásahu</t>
  </si>
  <si>
    <t>předlékařská první pomoc</t>
  </si>
  <si>
    <t>přednemocniční neodkladná péče</t>
  </si>
  <si>
    <t>čas</t>
  </si>
  <si>
    <t>kontrola pořadí na dupl.</t>
  </si>
  <si>
    <t>rozliš dupl. body</t>
  </si>
  <si>
    <t>upravené body</t>
  </si>
  <si>
    <t>sekundy navíc</t>
  </si>
  <si>
    <t>žluté sloupce skrýt před tiskem !!!</t>
  </si>
  <si>
    <t>sražené body</t>
  </si>
  <si>
    <t>započaté interv. 20vteřin</t>
  </si>
  <si>
    <t>HZS Jihomoravského kraje, ÚO Blansko, PS Boskovice                                 ZZS Jihomoravského kraje, VS Velké Opatovice</t>
  </si>
  <si>
    <t>HZS Ústeckého kraje, ÚO Most, PS Most                                      ZZS Ústeckého kraje, OS Most a Litvínov</t>
  </si>
  <si>
    <t>družstvo HZS / ZZS</t>
  </si>
  <si>
    <t>Fővárosi Katasztrófavédelmi Igazgatóság csapata</t>
  </si>
  <si>
    <t>HZS Plzeňského kraje, ÚO Rokycany, CPS Rokycany                                                      ZZS Plzeňského kraje, VZ Rokycany</t>
  </si>
  <si>
    <t>HZS Plzeňského kraje, ÚO Klatovy, PS Železná Ruda                                                      ZZS Plzeňského kraje, VS Železná Ruda</t>
  </si>
  <si>
    <t>HZS Středočeského kraje, ÚO Beroun, PS Hořovice                                  ZZS Středočeského kraje, OS ZZS v Berouně</t>
  </si>
  <si>
    <r>
      <t xml:space="preserve">HZS Karlovarského kraje, ÚO Karlovy Vary, PS Karlovy Vary                                 </t>
    </r>
    <r>
      <rPr>
        <b/>
        <sz val="12"/>
        <rFont val="Times New Roman"/>
        <family val="1"/>
      </rPr>
      <t>ZZS Plzeňského kraje, oblast Plzeň-venkov, VZ Vlčice</t>
    </r>
  </si>
  <si>
    <t>HZS Jihomoravského kraje, ÚO Brno, PS Rosice                                 ZZS Jihomoravského kraje, VZ Černovice</t>
  </si>
  <si>
    <t>HZS Královéhradeckého kraje, CPS Hradec Králové                                ZZS Královéhradeckého kraje, VZ Hradec Králové</t>
  </si>
  <si>
    <t>HZS Moravskoslezského kraje, ÚO Nový Jičín, PS Bílovec                                                                    ZZS Moravskoslezského kraje, TPSČ Ostrava</t>
  </si>
  <si>
    <t>OR HaZZ Nitra, PS Nitra                                                                                                 ZZS Moravskoslezského kraje, TPSČ Ostrava</t>
  </si>
  <si>
    <t>HZS Plzeňského kraje, CPS Domažlice, PS Staňkov                  ZZS Plzeňského kraje,  VZ Domažlice</t>
  </si>
  <si>
    <t>HZS hlavního města Prahy, PS Smíchov "A"                                 ZZS Středočeského kraje, OS ZZS v Berouně</t>
  </si>
  <si>
    <t>nehodnoceno</t>
  </si>
  <si>
    <t xml:space="preserve">           17. května 2018</t>
  </si>
  <si>
    <t>pořadí HZS</t>
  </si>
  <si>
    <t>pořadí ZZS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</si>
</sst>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mm]:ss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Times New Roman"/>
      <family val="1"/>
    </font>
    <font>
      <b/>
      <sz val="16"/>
      <name val="Arial CE"/>
      <family val="2"/>
    </font>
    <font>
      <b/>
      <sz val="20"/>
      <color indexed="62"/>
      <name val="Times New Roman"/>
      <family val="1"/>
    </font>
    <font>
      <b/>
      <sz val="9"/>
      <name val="Verdana"/>
      <family val="2"/>
    </font>
    <font>
      <b/>
      <sz val="12"/>
      <name val="Times New Roman"/>
      <family val="1"/>
    </font>
    <font>
      <b/>
      <sz val="12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60"/>
      <name val="Times New Roman"/>
      <family val="1"/>
    </font>
    <font>
      <b/>
      <sz val="24"/>
      <color indexed="17"/>
      <name val="Times New Roman"/>
      <family val="1"/>
    </font>
    <font>
      <b/>
      <sz val="11"/>
      <color indexed="10"/>
      <name val="Verdana"/>
      <family val="2"/>
    </font>
    <font>
      <sz val="11"/>
      <color indexed="10"/>
      <name val="Arial CE"/>
      <family val="0"/>
    </font>
    <font>
      <b/>
      <sz val="26"/>
      <name val="Arial CE"/>
      <family val="2"/>
    </font>
    <font>
      <b/>
      <sz val="18"/>
      <name val="Times New Roman"/>
      <family val="1"/>
    </font>
    <font>
      <b/>
      <sz val="24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0000"/>
      <name val="Arial CE"/>
      <family val="0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thin"/>
      <top style="dotted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20" fontId="11" fillId="0" borderId="10" xfId="0" applyNumberFormat="1" applyFont="1" applyBorder="1" applyAlignment="1">
      <alignment horizontal="center" vertical="center" wrapText="1"/>
    </xf>
    <xf numFmtId="20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vertical="center"/>
    </xf>
    <xf numFmtId="2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20" fontId="11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inden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inden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27" xfId="0" applyFont="1" applyFill="1" applyBorder="1" applyAlignment="1">
      <alignment horizontal="left" vertical="center" indent="2"/>
    </xf>
    <xf numFmtId="0" fontId="17" fillId="0" borderId="27" xfId="0" applyFont="1" applyFill="1" applyBorder="1" applyAlignment="1">
      <alignment horizontal="left" vertical="center" indent="2"/>
    </xf>
    <xf numFmtId="20" fontId="11" fillId="0" borderId="28" xfId="0" applyNumberFormat="1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wrapText="1"/>
    </xf>
    <xf numFmtId="0" fontId="6" fillId="36" borderId="29" xfId="0" applyFont="1" applyFill="1" applyBorder="1" applyAlignment="1">
      <alignment horizontal="center" wrapText="1"/>
    </xf>
    <xf numFmtId="0" fontId="6" fillId="36" borderId="30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textRotation="90" wrapText="1"/>
    </xf>
    <xf numFmtId="1" fontId="7" fillId="34" borderId="35" xfId="0" applyNumberFormat="1" applyFont="1" applyFill="1" applyBorder="1" applyAlignment="1">
      <alignment horizontal="center" vertical="center" wrapText="1"/>
    </xf>
    <xf numFmtId="1" fontId="20" fillId="34" borderId="36" xfId="0" applyNumberFormat="1" applyFont="1" applyFill="1" applyBorder="1" applyAlignment="1">
      <alignment horizontal="left" vertical="center" wrapText="1" indent="1"/>
    </xf>
    <xf numFmtId="0" fontId="5" fillId="36" borderId="24" xfId="0" applyFont="1" applyFill="1" applyBorder="1" applyAlignment="1">
      <alignment horizontal="center" vertical="center" textRotation="90" wrapText="1"/>
    </xf>
    <xf numFmtId="0" fontId="5" fillId="36" borderId="37" xfId="0" applyFont="1" applyFill="1" applyBorder="1" applyAlignment="1">
      <alignment horizontal="center" vertical="center" textRotation="90" wrapText="1"/>
    </xf>
    <xf numFmtId="0" fontId="5" fillId="36" borderId="38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7" borderId="38" xfId="0" applyFont="1" applyFill="1" applyBorder="1" applyAlignment="1">
      <alignment horizontal="center" vertical="center" textRotation="90" wrapText="1"/>
    </xf>
    <xf numFmtId="0" fontId="6" fillId="37" borderId="39" xfId="0" applyFont="1" applyFill="1" applyBorder="1" applyAlignment="1">
      <alignment horizont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8" fillId="38" borderId="22" xfId="0" applyFont="1" applyFill="1" applyBorder="1" applyAlignment="1">
      <alignment horizontal="right" vertical="center" indent="1"/>
    </xf>
    <xf numFmtId="0" fontId="8" fillId="0" borderId="33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1</xdr:row>
      <xdr:rowOff>0</xdr:rowOff>
    </xdr:from>
    <xdr:to>
      <xdr:col>2</xdr:col>
      <xdr:colOff>1685925</xdr:colOff>
      <xdr:row>4</xdr:row>
      <xdr:rowOff>266700</xdr:rowOff>
    </xdr:to>
    <xdr:pic>
      <xdr:nvPicPr>
        <xdr:cNvPr id="1" name="Picture 1" descr="znakh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2382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1828800</xdr:colOff>
      <xdr:row>0</xdr:row>
      <xdr:rowOff>123825</xdr:rowOff>
    </xdr:from>
    <xdr:to>
      <xdr:col>2</xdr:col>
      <xdr:colOff>2895600</xdr:colOff>
      <xdr:row>4</xdr:row>
      <xdr:rowOff>161925</xdr:rowOff>
    </xdr:to>
    <xdr:pic>
      <xdr:nvPicPr>
        <xdr:cNvPr id="2" name="Picture 26" descr="S:\Soutěž_2007\zzs_znak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2382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3095625</xdr:colOff>
      <xdr:row>1</xdr:row>
      <xdr:rowOff>85725</xdr:rowOff>
    </xdr:from>
    <xdr:ext cx="6762750" cy="523875"/>
    <xdr:sp>
      <xdr:nvSpPr>
        <xdr:cNvPr id="3" name="Obdélník 3"/>
        <xdr:cNvSpPr>
          <a:spLocks/>
        </xdr:cNvSpPr>
      </xdr:nvSpPr>
      <xdr:spPr>
        <a:xfrm>
          <a:off x="4133850" y="209550"/>
          <a:ext cx="6762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Memoriál</a:t>
          </a:r>
          <a:r>
            <a:rPr lang="en-US" cap="none" sz="2400" b="1" i="0" u="none" baseline="0"/>
            <a:t> Jindřicha Šmause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"/>
  <sheetViews>
    <sheetView tabSelected="1" zoomScale="90" zoomScaleNormal="90" workbookViewId="0" topLeftCell="A4">
      <selection activeCell="AC6" sqref="AC6"/>
    </sheetView>
  </sheetViews>
  <sheetFormatPr defaultColWidth="9.00390625" defaultRowHeight="12.75"/>
  <cols>
    <col min="1" max="1" width="6.375" style="0" customWidth="1"/>
    <col min="2" max="2" width="7.25390625" style="0" customWidth="1"/>
    <col min="3" max="3" width="64.625" style="0" customWidth="1"/>
    <col min="4" max="4" width="8.75390625" style="0" customWidth="1"/>
    <col min="5" max="7" width="10.75390625" style="0" customWidth="1"/>
    <col min="8" max="8" width="10.75390625" style="0" hidden="1" customWidth="1"/>
    <col min="9" max="9" width="10.75390625" style="0" customWidth="1"/>
    <col min="10" max="10" width="11.625" style="0" hidden="1" customWidth="1"/>
    <col min="11" max="11" width="11.00390625" style="0" hidden="1" customWidth="1"/>
    <col min="12" max="12" width="8.125" style="0" hidden="1" customWidth="1"/>
    <col min="13" max="13" width="8.625" style="0" hidden="1" customWidth="1"/>
    <col min="14" max="14" width="8.25390625" style="0" hidden="1" customWidth="1"/>
    <col min="15" max="15" width="11.00390625" style="0" hidden="1" customWidth="1"/>
    <col min="16" max="16" width="11.125" style="0" hidden="1" customWidth="1"/>
    <col min="17" max="18" width="10.75390625" style="0" customWidth="1"/>
    <col min="19" max="19" width="9.625" style="0" hidden="1" customWidth="1"/>
    <col min="20" max="20" width="8.75390625" style="0" hidden="1" customWidth="1"/>
    <col min="21" max="21" width="7.875" style="0" hidden="1" customWidth="1"/>
    <col min="22" max="22" width="11.25390625" style="0" hidden="1" customWidth="1"/>
    <col min="23" max="23" width="11.375" style="0" hidden="1" customWidth="1"/>
    <col min="24" max="24" width="11.375" style="0" customWidth="1"/>
    <col min="25" max="25" width="12.375" style="0" customWidth="1"/>
    <col min="26" max="26" width="2.00390625" style="0" customWidth="1"/>
    <col min="27" max="27" width="9.00390625" style="0" customWidth="1"/>
  </cols>
  <sheetData>
    <row r="1" ht="9.75" customHeight="1">
      <c r="H1" s="55"/>
    </row>
    <row r="3" spans="5:23" ht="33.75">
      <c r="E3" s="34"/>
      <c r="R3" s="1" t="s">
        <v>31</v>
      </c>
      <c r="S3" s="1"/>
      <c r="T3" s="1"/>
      <c r="U3" s="1"/>
      <c r="V3" s="1"/>
      <c r="W3" s="1"/>
    </row>
    <row r="5" spans="3:25" ht="25.5" customHeight="1" thickBot="1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2:25" ht="109.5" customHeight="1">
      <c r="B6" s="60"/>
      <c r="C6" s="50" t="s">
        <v>18</v>
      </c>
      <c r="D6" s="47" t="s">
        <v>8</v>
      </c>
      <c r="E6" s="51" t="s">
        <v>14</v>
      </c>
      <c r="F6" s="52" t="s">
        <v>0</v>
      </c>
      <c r="G6" s="53" t="s">
        <v>5</v>
      </c>
      <c r="H6" s="56" t="s">
        <v>6</v>
      </c>
      <c r="I6" s="53" t="s">
        <v>32</v>
      </c>
      <c r="J6" s="28" t="s">
        <v>12</v>
      </c>
      <c r="K6" s="29" t="s">
        <v>15</v>
      </c>
      <c r="L6" s="30" t="s">
        <v>3</v>
      </c>
      <c r="M6" s="30" t="s">
        <v>8</v>
      </c>
      <c r="N6" s="30" t="s">
        <v>10</v>
      </c>
      <c r="O6" s="30" t="s">
        <v>11</v>
      </c>
      <c r="P6" s="31" t="s">
        <v>9</v>
      </c>
      <c r="Q6" s="48" t="s">
        <v>7</v>
      </c>
      <c r="R6" s="48" t="s">
        <v>33</v>
      </c>
      <c r="S6" s="32" t="s">
        <v>3</v>
      </c>
      <c r="T6" s="33" t="s">
        <v>8</v>
      </c>
      <c r="U6" s="33" t="s">
        <v>10</v>
      </c>
      <c r="V6" s="33" t="s">
        <v>11</v>
      </c>
      <c r="W6" s="31" t="s">
        <v>9</v>
      </c>
      <c r="X6" s="8" t="s">
        <v>2</v>
      </c>
      <c r="Y6" s="3" t="s">
        <v>2</v>
      </c>
    </row>
    <row r="7" spans="2:25" ht="25.5" customHeight="1">
      <c r="B7" s="60"/>
      <c r="C7" s="49"/>
      <c r="D7" s="45"/>
      <c r="E7" s="38" t="s">
        <v>4</v>
      </c>
      <c r="F7" s="39" t="s">
        <v>3</v>
      </c>
      <c r="G7" s="40" t="s">
        <v>3</v>
      </c>
      <c r="H7" s="57" t="s">
        <v>3</v>
      </c>
      <c r="I7" s="41" t="s">
        <v>1</v>
      </c>
      <c r="J7" s="35" t="s">
        <v>13</v>
      </c>
      <c r="K7" s="25"/>
      <c r="L7" s="23"/>
      <c r="M7" s="23"/>
      <c r="N7" s="23"/>
      <c r="O7" s="23"/>
      <c r="P7" s="24"/>
      <c r="Q7" s="7" t="s">
        <v>3</v>
      </c>
      <c r="R7" s="20" t="s">
        <v>1</v>
      </c>
      <c r="S7" s="36" t="s">
        <v>13</v>
      </c>
      <c r="T7" s="23"/>
      <c r="U7" s="23"/>
      <c r="V7" s="23"/>
      <c r="W7" s="24"/>
      <c r="X7" s="9" t="s">
        <v>3</v>
      </c>
      <c r="Y7" s="4" t="s">
        <v>1</v>
      </c>
    </row>
    <row r="8" spans="2:25" ht="39.75" customHeight="1">
      <c r="B8" s="27">
        <v>2</v>
      </c>
      <c r="C8" s="26" t="s">
        <v>26</v>
      </c>
      <c r="D8" s="10">
        <v>0.7763888888888889</v>
      </c>
      <c r="E8" s="42">
        <f aca="true" t="shared" si="0" ref="E8:E18">(K8*-3)</f>
        <v>-33</v>
      </c>
      <c r="F8" s="43">
        <v>170</v>
      </c>
      <c r="G8" s="43">
        <v>116</v>
      </c>
      <c r="H8" s="54">
        <v>0</v>
      </c>
      <c r="I8" s="44">
        <f aca="true" t="shared" si="1" ref="I8:I18">RANK(O8,$O$8:$O$18,0)</f>
        <v>3</v>
      </c>
      <c r="J8" s="13">
        <f aca="true" t="shared" si="2" ref="J8:J18">HOUR(D8)*60+MINUTE(D8)-900</f>
        <v>218</v>
      </c>
      <c r="K8" s="13">
        <f aca="true" t="shared" si="3" ref="K8:K18">IF(J8&gt;0,CEILING(J8/20,1),0)</f>
        <v>11</v>
      </c>
      <c r="L8" s="12">
        <f aca="true" t="shared" si="4" ref="L8:L18">SUM(F8:H8)</f>
        <v>286</v>
      </c>
      <c r="M8" s="11">
        <f aca="true" t="shared" si="5" ref="M8:M18">(D8)</f>
        <v>0.7763888888888889</v>
      </c>
      <c r="N8" s="6">
        <v>0</v>
      </c>
      <c r="O8" s="14">
        <f aca="true" t="shared" si="6" ref="O8:O18">SUM(L8,N8/100)</f>
        <v>286</v>
      </c>
      <c r="P8" s="5">
        <f aca="true" t="shared" si="7" ref="P8:P18">RANK(O8,$O$8:$O$18,0)</f>
        <v>3</v>
      </c>
      <c r="Q8" s="2">
        <v>180</v>
      </c>
      <c r="R8" s="18">
        <f aca="true" t="shared" si="8" ref="R8:R18">RANK(V8,$V$8:$V$18,0)</f>
        <v>5</v>
      </c>
      <c r="S8" s="15">
        <f aca="true" t="shared" si="9" ref="S8:S17">SUM(Q8)</f>
        <v>180</v>
      </c>
      <c r="T8" s="16">
        <f aca="true" t="shared" si="10" ref="T8:T18">(D8)</f>
        <v>0.7763888888888889</v>
      </c>
      <c r="U8" s="17">
        <v>0</v>
      </c>
      <c r="V8" s="14">
        <f aca="true" t="shared" si="11" ref="V8:V18">SUM(Q8,U8/100)</f>
        <v>180</v>
      </c>
      <c r="W8" s="5">
        <f aca="true" t="shared" si="12" ref="W8:W18">RANK(V8,$V$8:$V$18,0)</f>
        <v>5</v>
      </c>
      <c r="X8" s="21">
        <f aca="true" t="shared" si="13" ref="X8:X18">SUM(E8,O8,V8)</f>
        <v>433</v>
      </c>
      <c r="Y8" s="19">
        <f aca="true" t="shared" si="14" ref="Y8:Y18">RANK(X8,$X$8:$X$18,0)</f>
        <v>4</v>
      </c>
    </row>
    <row r="9" spans="2:25" ht="39.75" customHeight="1">
      <c r="B9" s="27">
        <v>3</v>
      </c>
      <c r="C9" s="26" t="s">
        <v>20</v>
      </c>
      <c r="D9" s="10">
        <v>0.8208333333333333</v>
      </c>
      <c r="E9" s="42">
        <f t="shared" si="0"/>
        <v>-45</v>
      </c>
      <c r="F9" s="43">
        <v>115</v>
      </c>
      <c r="G9" s="43">
        <v>103</v>
      </c>
      <c r="H9" s="54">
        <v>0</v>
      </c>
      <c r="I9" s="44">
        <f t="shared" si="1"/>
        <v>10</v>
      </c>
      <c r="J9" s="13">
        <f t="shared" si="2"/>
        <v>282</v>
      </c>
      <c r="K9" s="13">
        <f t="shared" si="3"/>
        <v>15</v>
      </c>
      <c r="L9" s="12">
        <f t="shared" si="4"/>
        <v>218</v>
      </c>
      <c r="M9" s="11">
        <f t="shared" si="5"/>
        <v>0.8208333333333333</v>
      </c>
      <c r="N9" s="6">
        <v>0</v>
      </c>
      <c r="O9" s="14">
        <f t="shared" si="6"/>
        <v>218</v>
      </c>
      <c r="P9" s="5">
        <f t="shared" si="7"/>
        <v>10</v>
      </c>
      <c r="Q9" s="2">
        <v>190</v>
      </c>
      <c r="R9" s="18">
        <f t="shared" si="8"/>
        <v>4</v>
      </c>
      <c r="S9" s="15">
        <f t="shared" si="9"/>
        <v>190</v>
      </c>
      <c r="T9" s="16">
        <f t="shared" si="10"/>
        <v>0.8208333333333333</v>
      </c>
      <c r="U9" s="17">
        <v>1</v>
      </c>
      <c r="V9" s="14">
        <f t="shared" si="11"/>
        <v>190.01</v>
      </c>
      <c r="W9" s="5">
        <f t="shared" si="12"/>
        <v>4</v>
      </c>
      <c r="X9" s="21">
        <f t="shared" si="13"/>
        <v>363.01</v>
      </c>
      <c r="Y9" s="19">
        <f t="shared" si="14"/>
        <v>10</v>
      </c>
    </row>
    <row r="10" spans="2:25" ht="39.75" customHeight="1">
      <c r="B10" s="27">
        <v>4</v>
      </c>
      <c r="C10" s="26" t="s">
        <v>28</v>
      </c>
      <c r="D10" s="10">
        <v>0.8326388888888889</v>
      </c>
      <c r="E10" s="42">
        <f t="shared" si="0"/>
        <v>-45</v>
      </c>
      <c r="F10" s="43">
        <v>66</v>
      </c>
      <c r="G10" s="43">
        <v>73</v>
      </c>
      <c r="H10" s="54">
        <v>0</v>
      </c>
      <c r="I10" s="44">
        <f t="shared" si="1"/>
        <v>11</v>
      </c>
      <c r="J10" s="13">
        <f t="shared" si="2"/>
        <v>299</v>
      </c>
      <c r="K10" s="13">
        <f t="shared" si="3"/>
        <v>15</v>
      </c>
      <c r="L10" s="12">
        <f t="shared" si="4"/>
        <v>139</v>
      </c>
      <c r="M10" s="11">
        <f t="shared" si="5"/>
        <v>0.8326388888888889</v>
      </c>
      <c r="N10" s="6">
        <v>0</v>
      </c>
      <c r="O10" s="14">
        <f t="shared" si="6"/>
        <v>139</v>
      </c>
      <c r="P10" s="5">
        <f t="shared" si="7"/>
        <v>11</v>
      </c>
      <c r="Q10" s="2">
        <v>106</v>
      </c>
      <c r="R10" s="18">
        <f t="shared" si="8"/>
        <v>11</v>
      </c>
      <c r="S10" s="15">
        <f t="shared" si="9"/>
        <v>106</v>
      </c>
      <c r="T10" s="16">
        <f t="shared" si="10"/>
        <v>0.8326388888888889</v>
      </c>
      <c r="U10" s="17">
        <v>0</v>
      </c>
      <c r="V10" s="14">
        <f t="shared" si="11"/>
        <v>106</v>
      </c>
      <c r="W10" s="5">
        <f t="shared" si="12"/>
        <v>11</v>
      </c>
      <c r="X10" s="21">
        <f t="shared" si="13"/>
        <v>200</v>
      </c>
      <c r="Y10" s="19">
        <f t="shared" si="14"/>
        <v>11</v>
      </c>
    </row>
    <row r="11" spans="2:25" ht="39.75" customHeight="1">
      <c r="B11" s="27">
        <v>6</v>
      </c>
      <c r="C11" s="26" t="s">
        <v>21</v>
      </c>
      <c r="D11" s="10">
        <v>0.7784722222222222</v>
      </c>
      <c r="E11" s="42">
        <f t="shared" si="0"/>
        <v>-36</v>
      </c>
      <c r="F11" s="43">
        <v>142</v>
      </c>
      <c r="G11" s="43">
        <v>90</v>
      </c>
      <c r="H11" s="54">
        <v>0</v>
      </c>
      <c r="I11" s="44">
        <f t="shared" si="1"/>
        <v>8</v>
      </c>
      <c r="J11" s="13">
        <f t="shared" si="2"/>
        <v>221</v>
      </c>
      <c r="K11" s="13">
        <f t="shared" si="3"/>
        <v>12</v>
      </c>
      <c r="L11" s="12">
        <f t="shared" si="4"/>
        <v>232</v>
      </c>
      <c r="M11" s="11">
        <f t="shared" si="5"/>
        <v>0.7784722222222222</v>
      </c>
      <c r="N11" s="6">
        <v>0</v>
      </c>
      <c r="O11" s="14">
        <f t="shared" si="6"/>
        <v>232</v>
      </c>
      <c r="P11" s="5">
        <f t="shared" si="7"/>
        <v>8</v>
      </c>
      <c r="Q11" s="2">
        <v>170</v>
      </c>
      <c r="R11" s="18">
        <f t="shared" si="8"/>
        <v>7</v>
      </c>
      <c r="S11" s="15">
        <f t="shared" si="9"/>
        <v>170</v>
      </c>
      <c r="T11" s="16">
        <f t="shared" si="10"/>
        <v>0.7784722222222222</v>
      </c>
      <c r="U11" s="17">
        <v>2</v>
      </c>
      <c r="V11" s="14">
        <f t="shared" si="11"/>
        <v>170.02</v>
      </c>
      <c r="W11" s="5">
        <f t="shared" si="12"/>
        <v>7</v>
      </c>
      <c r="X11" s="21">
        <f t="shared" si="13"/>
        <v>366.02</v>
      </c>
      <c r="Y11" s="19">
        <f t="shared" si="14"/>
        <v>8</v>
      </c>
    </row>
    <row r="12" spans="2:25" ht="39.75" customHeight="1">
      <c r="B12" s="27">
        <v>7</v>
      </c>
      <c r="C12" s="26" t="s">
        <v>24</v>
      </c>
      <c r="D12" s="10">
        <v>0.56875</v>
      </c>
      <c r="E12" s="42">
        <f t="shared" si="0"/>
        <v>0</v>
      </c>
      <c r="F12" s="43">
        <v>105</v>
      </c>
      <c r="G12" s="43">
        <v>136</v>
      </c>
      <c r="H12" s="54">
        <v>0</v>
      </c>
      <c r="I12" s="44">
        <f t="shared" si="1"/>
        <v>7</v>
      </c>
      <c r="J12" s="13">
        <f t="shared" si="2"/>
        <v>-81</v>
      </c>
      <c r="K12" s="13">
        <f t="shared" si="3"/>
        <v>0</v>
      </c>
      <c r="L12" s="12">
        <f t="shared" si="4"/>
        <v>241</v>
      </c>
      <c r="M12" s="11">
        <f t="shared" si="5"/>
        <v>0.56875</v>
      </c>
      <c r="N12" s="6">
        <v>0</v>
      </c>
      <c r="O12" s="14">
        <f t="shared" si="6"/>
        <v>241</v>
      </c>
      <c r="P12" s="5">
        <f t="shared" si="7"/>
        <v>7</v>
      </c>
      <c r="Q12" s="2">
        <v>190</v>
      </c>
      <c r="R12" s="18">
        <f t="shared" si="8"/>
        <v>2</v>
      </c>
      <c r="S12" s="15">
        <f t="shared" si="9"/>
        <v>190</v>
      </c>
      <c r="T12" s="16">
        <f t="shared" si="10"/>
        <v>0.56875</v>
      </c>
      <c r="U12" s="17">
        <v>3</v>
      </c>
      <c r="V12" s="14">
        <f t="shared" si="11"/>
        <v>190.03</v>
      </c>
      <c r="W12" s="5">
        <f t="shared" si="12"/>
        <v>2</v>
      </c>
      <c r="X12" s="21">
        <f t="shared" si="13"/>
        <v>431.03</v>
      </c>
      <c r="Y12" s="19">
        <f t="shared" si="14"/>
        <v>5</v>
      </c>
    </row>
    <row r="13" spans="2:25" ht="39.75" customHeight="1">
      <c r="B13" s="27">
        <v>8</v>
      </c>
      <c r="C13" s="26" t="s">
        <v>25</v>
      </c>
      <c r="D13" s="10">
        <v>0.6631944444444444</v>
      </c>
      <c r="E13" s="42">
        <f t="shared" si="0"/>
        <v>-9</v>
      </c>
      <c r="F13" s="43">
        <v>159</v>
      </c>
      <c r="G13" s="43">
        <v>125</v>
      </c>
      <c r="H13" s="54">
        <v>0</v>
      </c>
      <c r="I13" s="44">
        <f t="shared" si="1"/>
        <v>4</v>
      </c>
      <c r="J13" s="13">
        <f t="shared" si="2"/>
        <v>55</v>
      </c>
      <c r="K13" s="13">
        <f t="shared" si="3"/>
        <v>3</v>
      </c>
      <c r="L13" s="12">
        <f t="shared" si="4"/>
        <v>284</v>
      </c>
      <c r="M13" s="11">
        <f t="shared" si="5"/>
        <v>0.6631944444444444</v>
      </c>
      <c r="N13" s="6">
        <v>0</v>
      </c>
      <c r="O13" s="14">
        <f t="shared" si="6"/>
        <v>284</v>
      </c>
      <c r="P13" s="5">
        <f t="shared" si="7"/>
        <v>4</v>
      </c>
      <c r="Q13" s="2">
        <v>195</v>
      </c>
      <c r="R13" s="18">
        <f t="shared" si="8"/>
        <v>1</v>
      </c>
      <c r="S13" s="15">
        <f t="shared" si="9"/>
        <v>195</v>
      </c>
      <c r="T13" s="16">
        <f t="shared" si="10"/>
        <v>0.6631944444444444</v>
      </c>
      <c r="U13" s="17">
        <v>0</v>
      </c>
      <c r="V13" s="14">
        <f t="shared" si="11"/>
        <v>195</v>
      </c>
      <c r="W13" s="5">
        <f t="shared" si="12"/>
        <v>1</v>
      </c>
      <c r="X13" s="21">
        <f t="shared" si="13"/>
        <v>470</v>
      </c>
      <c r="Y13" s="19">
        <f t="shared" si="14"/>
        <v>2</v>
      </c>
    </row>
    <row r="14" spans="2:25" ht="39.75" customHeight="1">
      <c r="B14" s="27">
        <v>9</v>
      </c>
      <c r="C14" s="26" t="s">
        <v>16</v>
      </c>
      <c r="D14" s="10">
        <v>0.75</v>
      </c>
      <c r="E14" s="42">
        <f t="shared" si="0"/>
        <v>-27</v>
      </c>
      <c r="F14" s="43">
        <v>139</v>
      </c>
      <c r="G14" s="43">
        <v>108</v>
      </c>
      <c r="H14" s="54">
        <v>0</v>
      </c>
      <c r="I14" s="44">
        <f t="shared" si="1"/>
        <v>6</v>
      </c>
      <c r="J14" s="13">
        <f t="shared" si="2"/>
        <v>180</v>
      </c>
      <c r="K14" s="13">
        <f t="shared" si="3"/>
        <v>9</v>
      </c>
      <c r="L14" s="12">
        <f t="shared" si="4"/>
        <v>247</v>
      </c>
      <c r="M14" s="11">
        <f t="shared" si="5"/>
        <v>0.75</v>
      </c>
      <c r="N14" s="6">
        <v>0</v>
      </c>
      <c r="O14" s="14">
        <f t="shared" si="6"/>
        <v>247</v>
      </c>
      <c r="P14" s="5">
        <f t="shared" si="7"/>
        <v>6</v>
      </c>
      <c r="Q14" s="2">
        <v>145</v>
      </c>
      <c r="R14" s="18">
        <f t="shared" si="8"/>
        <v>10</v>
      </c>
      <c r="S14" s="15">
        <f t="shared" si="9"/>
        <v>145</v>
      </c>
      <c r="T14" s="16">
        <f t="shared" si="10"/>
        <v>0.75</v>
      </c>
      <c r="U14" s="17">
        <v>0</v>
      </c>
      <c r="V14" s="14">
        <f t="shared" si="11"/>
        <v>145</v>
      </c>
      <c r="W14" s="5">
        <f t="shared" si="12"/>
        <v>10</v>
      </c>
      <c r="X14" s="21">
        <f t="shared" si="13"/>
        <v>365</v>
      </c>
      <c r="Y14" s="19">
        <f t="shared" si="14"/>
        <v>9</v>
      </c>
    </row>
    <row r="15" spans="2:25" ht="39.75" customHeight="1">
      <c r="B15" s="27">
        <v>10</v>
      </c>
      <c r="C15" s="26" t="s">
        <v>22</v>
      </c>
      <c r="D15" s="10">
        <v>0.811111111111111</v>
      </c>
      <c r="E15" s="42">
        <f t="shared" si="0"/>
        <v>-42</v>
      </c>
      <c r="F15" s="43">
        <v>168</v>
      </c>
      <c r="G15" s="43">
        <v>168</v>
      </c>
      <c r="H15" s="54">
        <v>0</v>
      </c>
      <c r="I15" s="44">
        <f t="shared" si="1"/>
        <v>1</v>
      </c>
      <c r="J15" s="13">
        <f t="shared" si="2"/>
        <v>268</v>
      </c>
      <c r="K15" s="13">
        <f t="shared" si="3"/>
        <v>14</v>
      </c>
      <c r="L15" s="12">
        <f t="shared" si="4"/>
        <v>336</v>
      </c>
      <c r="M15" s="11">
        <f t="shared" si="5"/>
        <v>0.811111111111111</v>
      </c>
      <c r="N15" s="6">
        <v>0</v>
      </c>
      <c r="O15" s="14">
        <f t="shared" si="6"/>
        <v>336</v>
      </c>
      <c r="P15" s="5">
        <f t="shared" si="7"/>
        <v>1</v>
      </c>
      <c r="Q15" s="2">
        <v>170</v>
      </c>
      <c r="R15" s="18">
        <f t="shared" si="8"/>
        <v>8</v>
      </c>
      <c r="S15" s="15">
        <f t="shared" si="9"/>
        <v>170</v>
      </c>
      <c r="T15" s="16">
        <f t="shared" si="10"/>
        <v>0.811111111111111</v>
      </c>
      <c r="U15" s="17">
        <v>1</v>
      </c>
      <c r="V15" s="14">
        <f t="shared" si="11"/>
        <v>170.01</v>
      </c>
      <c r="W15" s="5">
        <f t="shared" si="12"/>
        <v>8</v>
      </c>
      <c r="X15" s="21">
        <f t="shared" si="13"/>
        <v>464.01</v>
      </c>
      <c r="Y15" s="19">
        <f t="shared" si="14"/>
        <v>3</v>
      </c>
    </row>
    <row r="16" spans="2:25" ht="39.75" customHeight="1">
      <c r="B16" s="22">
        <v>11</v>
      </c>
      <c r="C16" s="46" t="s">
        <v>27</v>
      </c>
      <c r="D16" s="10">
        <v>0.6756944444444444</v>
      </c>
      <c r="E16" s="42">
        <f t="shared" si="0"/>
        <v>-12</v>
      </c>
      <c r="F16" s="43">
        <v>125</v>
      </c>
      <c r="G16" s="43">
        <v>103</v>
      </c>
      <c r="H16" s="54">
        <v>0</v>
      </c>
      <c r="I16" s="44">
        <f t="shared" si="1"/>
        <v>9</v>
      </c>
      <c r="J16" s="13">
        <f t="shared" si="2"/>
        <v>73</v>
      </c>
      <c r="K16" s="13">
        <f t="shared" si="3"/>
        <v>4</v>
      </c>
      <c r="L16" s="12">
        <f t="shared" si="4"/>
        <v>228</v>
      </c>
      <c r="M16" s="11">
        <f t="shared" si="5"/>
        <v>0.6756944444444444</v>
      </c>
      <c r="N16" s="6">
        <v>0</v>
      </c>
      <c r="O16" s="14">
        <f t="shared" si="6"/>
        <v>228</v>
      </c>
      <c r="P16" s="5">
        <f t="shared" si="7"/>
        <v>9</v>
      </c>
      <c r="Q16" s="2">
        <v>170</v>
      </c>
      <c r="R16" s="18">
        <f t="shared" si="8"/>
        <v>6</v>
      </c>
      <c r="S16" s="15">
        <f t="shared" si="9"/>
        <v>170</v>
      </c>
      <c r="T16" s="16">
        <f t="shared" si="10"/>
        <v>0.6756944444444444</v>
      </c>
      <c r="U16" s="17">
        <v>3</v>
      </c>
      <c r="V16" s="14">
        <f t="shared" si="11"/>
        <v>170.03</v>
      </c>
      <c r="W16" s="5">
        <f t="shared" si="12"/>
        <v>6</v>
      </c>
      <c r="X16" s="21">
        <f t="shared" si="13"/>
        <v>386.03</v>
      </c>
      <c r="Y16" s="19">
        <f t="shared" si="14"/>
        <v>7</v>
      </c>
    </row>
    <row r="17" spans="2:25" ht="39.75" customHeight="1">
      <c r="B17" s="62">
        <v>12</v>
      </c>
      <c r="C17" s="26" t="s">
        <v>29</v>
      </c>
      <c r="D17" s="37">
        <v>0.5701388888888889</v>
      </c>
      <c r="E17" s="42">
        <f t="shared" si="0"/>
        <v>0</v>
      </c>
      <c r="F17" s="43">
        <v>156</v>
      </c>
      <c r="G17" s="43">
        <v>106</v>
      </c>
      <c r="H17" s="54">
        <v>0</v>
      </c>
      <c r="I17" s="44">
        <f t="shared" si="1"/>
        <v>5</v>
      </c>
      <c r="J17" s="13">
        <f t="shared" si="2"/>
        <v>-79</v>
      </c>
      <c r="K17" s="13">
        <f t="shared" si="3"/>
        <v>0</v>
      </c>
      <c r="L17" s="12">
        <f t="shared" si="4"/>
        <v>262</v>
      </c>
      <c r="M17" s="11">
        <f t="shared" si="5"/>
        <v>0.5701388888888889</v>
      </c>
      <c r="N17" s="6">
        <v>0</v>
      </c>
      <c r="O17" s="14">
        <f t="shared" si="6"/>
        <v>262</v>
      </c>
      <c r="P17" s="5">
        <f t="shared" si="7"/>
        <v>5</v>
      </c>
      <c r="Q17" s="2">
        <v>152</v>
      </c>
      <c r="R17" s="18">
        <f t="shared" si="8"/>
        <v>9</v>
      </c>
      <c r="S17" s="15">
        <f t="shared" si="9"/>
        <v>152</v>
      </c>
      <c r="T17" s="16">
        <f t="shared" si="10"/>
        <v>0.5701388888888889</v>
      </c>
      <c r="U17" s="17">
        <v>0</v>
      </c>
      <c r="V17" s="14">
        <f t="shared" si="11"/>
        <v>152</v>
      </c>
      <c r="W17" s="5">
        <f t="shared" si="12"/>
        <v>9</v>
      </c>
      <c r="X17" s="21">
        <f t="shared" si="13"/>
        <v>414</v>
      </c>
      <c r="Y17" s="19">
        <f t="shared" si="14"/>
        <v>6</v>
      </c>
    </row>
    <row r="18" spans="2:25" ht="39.75" customHeight="1">
      <c r="B18" s="27">
        <v>13</v>
      </c>
      <c r="C18" s="26" t="s">
        <v>17</v>
      </c>
      <c r="D18" s="10">
        <v>0.6777777777777777</v>
      </c>
      <c r="E18" s="43">
        <f t="shared" si="0"/>
        <v>-12</v>
      </c>
      <c r="F18" s="43">
        <v>141</v>
      </c>
      <c r="G18" s="43">
        <v>152</v>
      </c>
      <c r="H18" s="54">
        <v>0</v>
      </c>
      <c r="I18" s="44">
        <f t="shared" si="1"/>
        <v>2</v>
      </c>
      <c r="J18" s="13">
        <f t="shared" si="2"/>
        <v>76</v>
      </c>
      <c r="K18" s="13">
        <f t="shared" si="3"/>
        <v>4</v>
      </c>
      <c r="L18" s="12">
        <f t="shared" si="4"/>
        <v>293</v>
      </c>
      <c r="M18" s="11">
        <f t="shared" si="5"/>
        <v>0.6777777777777777</v>
      </c>
      <c r="N18" s="6">
        <v>0</v>
      </c>
      <c r="O18" s="14">
        <f t="shared" si="6"/>
        <v>293</v>
      </c>
      <c r="P18" s="5">
        <f t="shared" si="7"/>
        <v>2</v>
      </c>
      <c r="Q18" s="2">
        <v>190</v>
      </c>
      <c r="R18" s="18">
        <f t="shared" si="8"/>
        <v>3</v>
      </c>
      <c r="S18" s="15">
        <v>190</v>
      </c>
      <c r="T18" s="16">
        <f t="shared" si="10"/>
        <v>0.6777777777777777</v>
      </c>
      <c r="U18" s="17">
        <v>2</v>
      </c>
      <c r="V18" s="14">
        <f t="shared" si="11"/>
        <v>190.02</v>
      </c>
      <c r="W18" s="5">
        <f t="shared" si="12"/>
        <v>3</v>
      </c>
      <c r="X18" s="21">
        <f t="shared" si="13"/>
        <v>471.02</v>
      </c>
      <c r="Y18" s="19">
        <f t="shared" si="14"/>
        <v>1</v>
      </c>
    </row>
    <row r="19" spans="2:6" ht="39.75" customHeight="1">
      <c r="B19" s="61">
        <v>1</v>
      </c>
      <c r="C19" s="26" t="s">
        <v>23</v>
      </c>
      <c r="E19" s="58" t="s">
        <v>30</v>
      </c>
      <c r="F19" s="59"/>
    </row>
    <row r="20" spans="2:6" ht="38.25" customHeight="1">
      <c r="B20" s="61">
        <v>5</v>
      </c>
      <c r="C20" s="26" t="s">
        <v>19</v>
      </c>
      <c r="E20" s="58" t="s">
        <v>30</v>
      </c>
      <c r="F20" s="59"/>
    </row>
  </sheetData>
  <sheetProtection/>
  <autoFilter ref="B7:Y7"/>
  <mergeCells count="1">
    <mergeCell ref="C5:Y5"/>
  </mergeCells>
  <conditionalFormatting sqref="S8:S10 S12:S18">
    <cfRule type="duplicateValues" priority="2" dxfId="6" stopIfTrue="1">
      <formula>AND(COUNTIF($S$8:$S$10,S8)+COUNTIF($S$12:$S$18,S8)&gt;1,NOT(ISBLANK(S8)))</formula>
    </cfRule>
  </conditionalFormatting>
  <conditionalFormatting sqref="S8:S18">
    <cfRule type="duplicateValues" priority="53" dxfId="7" stopIfTrue="1">
      <formula>AND(COUNTIF($S$8:$S$18,S8)&gt;1,NOT(ISBLANK(S8)))</formula>
    </cfRule>
  </conditionalFormatting>
  <conditionalFormatting sqref="L8:L18">
    <cfRule type="duplicateValues" priority="58" dxfId="6" stopIfTrue="1">
      <formula>AND(COUNTIF($L$8:$L$18,L8)&gt;1,NOT(ISBLANK(L8)))</formula>
    </cfRule>
  </conditionalFormatting>
  <conditionalFormatting sqref="P8:P18">
    <cfRule type="duplicateValues" priority="60" dxfId="6" stopIfTrue="1">
      <formula>AND(COUNTIF($P$8:$P$18,P8)&gt;1,NOT(ISBLANK(P8)))</formula>
    </cfRule>
  </conditionalFormatting>
  <conditionalFormatting sqref="W8:W18">
    <cfRule type="duplicateValues" priority="62" dxfId="6" stopIfTrue="1">
      <formula>AND(COUNTIF($W$8:$W$18,W8)&gt;1,NOT(ISBLANK(W8)))</formula>
    </cfRule>
  </conditionalFormatting>
  <conditionalFormatting sqref="Y8:Y18">
    <cfRule type="duplicateValues" priority="64" dxfId="6" stopIfTrue="1">
      <formula>AND(COUNTIF($Y$8:$Y$18,Y8)&gt;1,NOT(ISBLANK(Y8)))</formula>
    </cfRule>
  </conditionalFormatting>
  <printOptions/>
  <pageMargins left="0.3937007874015748" right="0.1968503937007874" top="0.1968503937007874" bottom="0" header="0.5118110236220472" footer="0.5118110236220472"/>
  <pageSetup horizontalDpi="600" verticalDpi="6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okresu Rokycany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Křížová</dc:creator>
  <cp:keywords/>
  <dc:description/>
  <cp:lastModifiedBy>Křížová Jana, Ing.</cp:lastModifiedBy>
  <cp:lastPrinted>2018-05-17T15:04:27Z</cp:lastPrinted>
  <dcterms:created xsi:type="dcterms:W3CDTF">2000-09-12T09:53:50Z</dcterms:created>
  <dcterms:modified xsi:type="dcterms:W3CDTF">2018-05-17T15:49:45Z</dcterms:modified>
  <cp:category/>
  <cp:version/>
  <cp:contentType/>
  <cp:contentStatus/>
</cp:coreProperties>
</file>