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2760" yWindow="180" windowWidth="12120" windowHeight="8775" tabRatio="658" activeTab="4"/>
  </bookViews>
  <sheets>
    <sheet name="Startovní listina 2018" sheetId="1" r:id="rId1"/>
    <sheet name="Výsledky 2016" sheetId="2" r:id="rId2"/>
    <sheet name="Výsledky 2017" sheetId="3" r:id="rId3"/>
    <sheet name="Výsledky 2018" sheetId="4" r:id="rId4"/>
    <sheet name="Výsledky 2019" sheetId="5" r:id="rId5"/>
    <sheet name="skrytí sloupců" sheetId="6" r:id="rId6"/>
  </sheets>
  <definedNames>
    <definedName name="_xlnm._FilterDatabase" localSheetId="2" hidden="1">'Výsledky 2017'!$B$7:$Y$7</definedName>
    <definedName name="_xlnm._FilterDatabase" localSheetId="3" hidden="1">'Výsledky 2018'!$B$7:$Y$7</definedName>
  </definedNames>
  <calcPr fullCalcOnLoad="1"/>
</workbook>
</file>

<file path=xl/comments2.xml><?xml version="1.0" encoding="utf-8"?>
<comments xmlns="http://schemas.openxmlformats.org/spreadsheetml/2006/main">
  <authors>
    <author>Křížová Jana, Ing.</author>
  </authors>
  <commentList>
    <comment ref="K9" authorId="0">
      <text>
        <r>
          <rPr>
            <b/>
            <sz val="9"/>
            <rFont val="Tahoma"/>
            <family val="2"/>
          </rPr>
          <t>Křížová Jana, Ing.:</t>
        </r>
        <r>
          <rPr>
            <sz val="9"/>
            <rFont val="Tahoma"/>
            <family val="2"/>
          </rPr>
          <t xml:space="preserve">
hodnota sekund navíc oproti limitu 15 minut 
(záporné číslo nevstupuje do výpočtu trestných bodů)</t>
        </r>
      </text>
    </comment>
    <comment ref="L9" authorId="0">
      <text>
        <r>
          <rPr>
            <b/>
            <sz val="9"/>
            <rFont val="Tahoma"/>
            <family val="2"/>
          </rPr>
          <t>Křížová Jana, Ing.:</t>
        </r>
        <r>
          <rPr>
            <sz val="9"/>
            <rFont val="Tahoma"/>
            <family val="2"/>
          </rPr>
          <t xml:space="preserve">
udává počet započatých 20-vteřinových intervalů nad 15 minut                                     (penaližace je -3 body za každých započatých 20 vteřin nad 15 minut)</t>
        </r>
      </text>
    </comment>
    <comment ref="M9" authorId="0">
      <text>
        <r>
          <rPr>
            <b/>
            <sz val="9"/>
            <rFont val="Tahoma"/>
            <family val="2"/>
          </rPr>
          <t>Křížová Jana, Ing.:</t>
        </r>
        <r>
          <rPr>
            <sz val="9"/>
            <rFont val="Tahoma"/>
            <family val="2"/>
          </rPr>
          <t xml:space="preserve">
přenesené body HZS opatřené kontrolou duplicity (zobrazí se červeně)
v případě duplicity se do sloupečku</t>
        </r>
        <r>
          <rPr>
            <b/>
            <sz val="9"/>
            <rFont val="Tahoma"/>
            <family val="2"/>
          </rPr>
          <t xml:space="preserve"> "rozliš dupl. body" </t>
        </r>
        <r>
          <rPr>
            <sz val="9"/>
            <rFont val="Tahoma"/>
            <family val="2"/>
          </rPr>
          <t>dopíše pořadí od nejhoršího času k nejlepšímu u družstev se stejným bodovým hodnocením</t>
        </r>
      </text>
    </comment>
    <comment ref="O9" authorId="0">
      <text>
        <r>
          <rPr>
            <b/>
            <sz val="9"/>
            <rFont val="Tahoma"/>
            <family val="2"/>
          </rPr>
          <t>Křížová Jana, Ing.:</t>
        </r>
        <r>
          <rPr>
            <sz val="9"/>
            <rFont val="Tahoma"/>
            <family val="2"/>
          </rPr>
          <t xml:space="preserve">
družstva, která mají stejný počet bodů, budou rozlišena pořadím od nejhoršího k nejlepšímu (toto pořadí představuje počet setin bodu, které následně rozliší pořadí družstev se stejným počtem bodů a zároveň nepřesáhnou hodnotu poloviny bodu, aby nedošlo ke zkreslení celkového pořadí celé skupiny)</t>
        </r>
      </text>
    </comment>
    <comment ref="P9" authorId="0">
      <text>
        <r>
          <rPr>
            <b/>
            <sz val="9"/>
            <rFont val="Tahoma"/>
            <family val="2"/>
          </rPr>
          <t>Křížová Jana, Ing.:</t>
        </r>
        <r>
          <rPr>
            <sz val="9"/>
            <rFont val="Tahoma"/>
            <family val="2"/>
          </rPr>
          <t xml:space="preserve">
přičtena hodnota 1/100 pořadí v rámci shodných bodů</t>
        </r>
      </text>
    </comment>
    <comment ref="Q9" authorId="0">
      <text>
        <r>
          <rPr>
            <b/>
            <sz val="9"/>
            <rFont val="Tahoma"/>
            <family val="2"/>
          </rPr>
          <t>Křížová Jana, Ing.:</t>
        </r>
        <r>
          <rPr>
            <sz val="9"/>
            <rFont val="Tahoma"/>
            <family val="2"/>
          </rPr>
          <t xml:space="preserve">
duplicitní umístění je podbarveno červeně
</t>
        </r>
      </text>
    </comment>
    <comment ref="T9" authorId="0">
      <text>
        <r>
          <rPr>
            <b/>
            <sz val="9"/>
            <rFont val="Tahoma"/>
            <family val="2"/>
          </rPr>
          <t>Křížová Jana, Ing.:</t>
        </r>
        <r>
          <rPr>
            <sz val="9"/>
            <rFont val="Tahoma"/>
            <family val="2"/>
          </rPr>
          <t xml:space="preserve">
přenesené body ZZS opatřené kontrolou duplicity (zobrazí se červeně)
v případě duplicity se do sloupečku</t>
        </r>
        <r>
          <rPr>
            <b/>
            <sz val="9"/>
            <rFont val="Tahoma"/>
            <family val="2"/>
          </rPr>
          <t xml:space="preserve"> "rozliš dupl. body" </t>
        </r>
        <r>
          <rPr>
            <sz val="9"/>
            <rFont val="Tahoma"/>
            <family val="2"/>
          </rPr>
          <t>dopíše pořadí od nejhoršího času k nejlepšímu u družstev se stejným bodovým hodnocením</t>
        </r>
      </text>
    </comment>
    <comment ref="V9" authorId="0">
      <text>
        <r>
          <rPr>
            <b/>
            <sz val="9"/>
            <rFont val="Tahoma"/>
            <family val="2"/>
          </rPr>
          <t>Křížová Jana, Ing.:</t>
        </r>
        <r>
          <rPr>
            <sz val="9"/>
            <rFont val="Tahoma"/>
            <family val="2"/>
          </rPr>
          <t xml:space="preserve">
družstva, která mají stejný počet bodů, budou rozlišena pořadím od nejhoršího k nejlepšímu (toto pořadí představuje počet setin bodu, které následně rozliší pořadí družstev se stejným počtem bodů a zároveň nepřesáhnou hodnotu poloviny bodu, aby nedošlo ke zkreslení celkového pořadí celé skupiny)</t>
        </r>
      </text>
    </comment>
    <comment ref="W9" authorId="0">
      <text>
        <r>
          <rPr>
            <b/>
            <sz val="9"/>
            <rFont val="Tahoma"/>
            <family val="2"/>
          </rPr>
          <t>Křížová Jana, Ing.:</t>
        </r>
        <r>
          <rPr>
            <sz val="9"/>
            <rFont val="Tahoma"/>
            <family val="2"/>
          </rPr>
          <t xml:space="preserve">
přičtena hodnota 1/100 pořadí v rámci shodných bodů</t>
        </r>
      </text>
    </comment>
    <comment ref="X9" authorId="0">
      <text>
        <r>
          <rPr>
            <b/>
            <sz val="9"/>
            <rFont val="Tahoma"/>
            <family val="2"/>
          </rPr>
          <t>Křížová Jana, Ing.:</t>
        </r>
        <r>
          <rPr>
            <sz val="9"/>
            <rFont val="Tahoma"/>
            <family val="2"/>
          </rPr>
          <t xml:space="preserve">
duplicitní umístění je podbarveno červeně</t>
        </r>
      </text>
    </comment>
  </commentList>
</comments>
</file>

<file path=xl/comments3.xml><?xml version="1.0" encoding="utf-8"?>
<comments xmlns="http://schemas.openxmlformats.org/spreadsheetml/2006/main">
  <authors>
    <author>Křížová Jana, Ing.</author>
  </authors>
  <commentList>
    <comment ref="J6" authorId="0">
      <text>
        <r>
          <rPr>
            <b/>
            <sz val="9"/>
            <rFont val="Tahoma"/>
            <family val="2"/>
          </rPr>
          <t>Křížová Jana, Ing.:</t>
        </r>
        <r>
          <rPr>
            <sz val="9"/>
            <rFont val="Tahoma"/>
            <family val="2"/>
          </rPr>
          <t xml:space="preserve">
hodnota sekund navíc oproti limitu 15 minut 
(záporné číslo nevstupuje do výpočtu trestných bodů)</t>
        </r>
      </text>
    </comment>
    <comment ref="K6" authorId="0">
      <text>
        <r>
          <rPr>
            <b/>
            <sz val="9"/>
            <rFont val="Tahoma"/>
            <family val="2"/>
          </rPr>
          <t>Křížová Jana, Ing.:</t>
        </r>
        <r>
          <rPr>
            <sz val="9"/>
            <rFont val="Tahoma"/>
            <family val="2"/>
          </rPr>
          <t xml:space="preserve">
udává počet započatých 20-vteřinových intervalů nad 15 minut                                     (penaližace je -3 body za každých započatých 20 vteřin nad 15 minut)</t>
        </r>
      </text>
    </comment>
    <comment ref="L6" authorId="0">
      <text>
        <r>
          <rPr>
            <b/>
            <sz val="9"/>
            <rFont val="Tahoma"/>
            <family val="2"/>
          </rPr>
          <t>Křížová Jana, Ing.:</t>
        </r>
        <r>
          <rPr>
            <sz val="9"/>
            <rFont val="Tahoma"/>
            <family val="2"/>
          </rPr>
          <t xml:space="preserve">
přenesené body HZS opatřené kontrolou duplicity (zobrazí se červeně)
v případě duplicity se do sloupečku</t>
        </r>
        <r>
          <rPr>
            <b/>
            <sz val="9"/>
            <rFont val="Tahoma"/>
            <family val="2"/>
          </rPr>
          <t xml:space="preserve"> "rozliš dupl. body" </t>
        </r>
        <r>
          <rPr>
            <sz val="9"/>
            <rFont val="Tahoma"/>
            <family val="2"/>
          </rPr>
          <t>dopíše pořadí od nejhoršího času k nejlepšímu u družstev se stejným bodovým hodnocením</t>
        </r>
      </text>
    </comment>
    <comment ref="N6" authorId="0">
      <text>
        <r>
          <rPr>
            <b/>
            <sz val="9"/>
            <rFont val="Tahoma"/>
            <family val="2"/>
          </rPr>
          <t>Křížová Jana, Ing.:</t>
        </r>
        <r>
          <rPr>
            <sz val="9"/>
            <rFont val="Tahoma"/>
            <family val="2"/>
          </rPr>
          <t xml:space="preserve">
družstva, která mají stejný počet bodů, budou rozlišena pořadím od nejhoršího k nejlepšímu (toto pořadí představuje počet setin bodu, které následně rozliší pořadí družstev se stejným počtem bodů a zároveň nepřesáhnou hodnotu poloviny bodu, aby nedošlo ke zkreslení celkového pořadí celé skupiny)</t>
        </r>
      </text>
    </comment>
    <comment ref="O6" authorId="0">
      <text>
        <r>
          <rPr>
            <b/>
            <sz val="9"/>
            <rFont val="Tahoma"/>
            <family val="2"/>
          </rPr>
          <t>Křížová Jana, Ing.:</t>
        </r>
        <r>
          <rPr>
            <sz val="9"/>
            <rFont val="Tahoma"/>
            <family val="2"/>
          </rPr>
          <t xml:space="preserve">
přičtena hodnota 1/100 pořadí v rámci shodných bodů</t>
        </r>
      </text>
    </comment>
    <comment ref="P6" authorId="0">
      <text>
        <r>
          <rPr>
            <b/>
            <sz val="9"/>
            <rFont val="Tahoma"/>
            <family val="2"/>
          </rPr>
          <t>Křížová Jana, Ing.:</t>
        </r>
        <r>
          <rPr>
            <sz val="9"/>
            <rFont val="Tahoma"/>
            <family val="2"/>
          </rPr>
          <t xml:space="preserve">
duplicitní umístění je podbarveno červeně
</t>
        </r>
      </text>
    </comment>
    <comment ref="S6" authorId="0">
      <text>
        <r>
          <rPr>
            <b/>
            <sz val="9"/>
            <rFont val="Tahoma"/>
            <family val="2"/>
          </rPr>
          <t>Křížová Jana, Ing.:</t>
        </r>
        <r>
          <rPr>
            <sz val="9"/>
            <rFont val="Tahoma"/>
            <family val="2"/>
          </rPr>
          <t xml:space="preserve">
přenesené body ZZS opatřené kontrolou duplicity (zobrazí se červeně)
v případě duplicity se do sloupečku</t>
        </r>
        <r>
          <rPr>
            <b/>
            <sz val="9"/>
            <rFont val="Tahoma"/>
            <family val="2"/>
          </rPr>
          <t xml:space="preserve"> "rozliš dupl. body" </t>
        </r>
        <r>
          <rPr>
            <sz val="9"/>
            <rFont val="Tahoma"/>
            <family val="2"/>
          </rPr>
          <t>dopíše pořadí od nejhoršího času k nejlepšímu u družstev se stejným bodovým hodnocením</t>
        </r>
      </text>
    </comment>
    <comment ref="U6" authorId="0">
      <text>
        <r>
          <rPr>
            <b/>
            <sz val="9"/>
            <rFont val="Tahoma"/>
            <family val="2"/>
          </rPr>
          <t>Křížová Jana, Ing.:</t>
        </r>
        <r>
          <rPr>
            <sz val="9"/>
            <rFont val="Tahoma"/>
            <family val="2"/>
          </rPr>
          <t xml:space="preserve">
družstva, která mají stejný počet bodů, budou rozlišena pořadím od nejhoršího k nejlepšímu (toto pořadí představuje počet setin bodu, které následně rozliší pořadí družstev se stejným počtem bodů a zároveň nepřesáhnou hodnotu poloviny bodu, aby nedošlo ke zkreslení celkového pořadí celé skupiny)</t>
        </r>
      </text>
    </comment>
    <comment ref="V6" authorId="0">
      <text>
        <r>
          <rPr>
            <b/>
            <sz val="9"/>
            <rFont val="Tahoma"/>
            <family val="2"/>
          </rPr>
          <t>Křížová Jana, Ing.:</t>
        </r>
        <r>
          <rPr>
            <sz val="9"/>
            <rFont val="Tahoma"/>
            <family val="2"/>
          </rPr>
          <t xml:space="preserve">
přičtena hodnota 1/100 pořadí v rámci shodných bodů</t>
        </r>
      </text>
    </comment>
    <comment ref="W6" authorId="0">
      <text>
        <r>
          <rPr>
            <b/>
            <sz val="9"/>
            <rFont val="Tahoma"/>
            <family val="2"/>
          </rPr>
          <t>Křížová Jana, Ing.:</t>
        </r>
        <r>
          <rPr>
            <sz val="9"/>
            <rFont val="Tahoma"/>
            <family val="2"/>
          </rPr>
          <t xml:space="preserve">
duplicitní umístění je podbarveno červeně</t>
        </r>
      </text>
    </comment>
  </commentList>
</comments>
</file>

<file path=xl/comments4.xml><?xml version="1.0" encoding="utf-8"?>
<comments xmlns="http://schemas.openxmlformats.org/spreadsheetml/2006/main">
  <authors>
    <author>Křížová Jana, Ing.</author>
  </authors>
  <commentList>
    <comment ref="H6" authorId="0">
      <text>
        <r>
          <rPr>
            <b/>
            <sz val="9"/>
            <rFont val="Tahoma"/>
            <family val="0"/>
          </rPr>
          <t>v roce 2018 nebude tato disciplína hodnocena</t>
        </r>
      </text>
    </comment>
    <comment ref="J6" authorId="0">
      <text>
        <r>
          <rPr>
            <b/>
            <sz val="9"/>
            <rFont val="Tahoma"/>
            <family val="2"/>
          </rPr>
          <t>Křížová Jana, Ing.:</t>
        </r>
        <r>
          <rPr>
            <sz val="9"/>
            <rFont val="Tahoma"/>
            <family val="2"/>
          </rPr>
          <t xml:space="preserve">
hodnota sekund navíc oproti limitu 15 minut 
(záporné číslo nevstupuje do výpočtu trestných bodů)</t>
        </r>
      </text>
    </comment>
    <comment ref="K6" authorId="0">
      <text>
        <r>
          <rPr>
            <b/>
            <sz val="9"/>
            <rFont val="Tahoma"/>
            <family val="2"/>
          </rPr>
          <t>Křížová Jana, Ing.:</t>
        </r>
        <r>
          <rPr>
            <sz val="9"/>
            <rFont val="Tahoma"/>
            <family val="2"/>
          </rPr>
          <t xml:space="preserve">
udává počet započatých 20-vteřinových intervalů nad 15 minut                                     (penaližace je -3 body za každých započatých 20 vteřin nad 15 minut)</t>
        </r>
      </text>
    </comment>
    <comment ref="L6" authorId="0">
      <text>
        <r>
          <rPr>
            <b/>
            <sz val="9"/>
            <rFont val="Tahoma"/>
            <family val="2"/>
          </rPr>
          <t>Křížová Jana, Ing.:</t>
        </r>
        <r>
          <rPr>
            <sz val="9"/>
            <rFont val="Tahoma"/>
            <family val="2"/>
          </rPr>
          <t xml:space="preserve">
přenesené body HZS opatřené kontrolou duplicity (zobrazí se červeně)
v případě duplicity se do sloupečku</t>
        </r>
        <r>
          <rPr>
            <b/>
            <sz val="9"/>
            <rFont val="Tahoma"/>
            <family val="2"/>
          </rPr>
          <t xml:space="preserve"> "rozliš dupl. body" </t>
        </r>
        <r>
          <rPr>
            <sz val="9"/>
            <rFont val="Tahoma"/>
            <family val="2"/>
          </rPr>
          <t>dopíše pořadí od nejhoršího času k nejlepšímu u družstev se stejným bodovým hodnocením</t>
        </r>
      </text>
    </comment>
    <comment ref="N6" authorId="0">
      <text>
        <r>
          <rPr>
            <b/>
            <sz val="9"/>
            <rFont val="Tahoma"/>
            <family val="2"/>
          </rPr>
          <t>Křížová Jana, Ing.:</t>
        </r>
        <r>
          <rPr>
            <sz val="9"/>
            <rFont val="Tahoma"/>
            <family val="2"/>
          </rPr>
          <t xml:space="preserve">
družstva, která mají stejný počet bodů, budou rozlišena pořadím od nejhoršího k nejlepšímu (toto pořadí představuje počet setin bodu, které následně rozliší pořadí družstev se stejným počtem bodů a zároveň nepřesáhnou hodnotu poloviny bodu, aby nedošlo ke zkreslení celkového pořadí celé skupiny)</t>
        </r>
      </text>
    </comment>
    <comment ref="O6" authorId="0">
      <text>
        <r>
          <rPr>
            <b/>
            <sz val="9"/>
            <rFont val="Tahoma"/>
            <family val="2"/>
          </rPr>
          <t>Křížová Jana, Ing.:</t>
        </r>
        <r>
          <rPr>
            <sz val="9"/>
            <rFont val="Tahoma"/>
            <family val="2"/>
          </rPr>
          <t xml:space="preserve">
přičtena hodnota 1/100 pořadí v rámci shodných bodů</t>
        </r>
      </text>
    </comment>
    <comment ref="P6" authorId="0">
      <text>
        <r>
          <rPr>
            <b/>
            <sz val="9"/>
            <rFont val="Tahoma"/>
            <family val="2"/>
          </rPr>
          <t>Křížová Jana, Ing.:</t>
        </r>
        <r>
          <rPr>
            <sz val="9"/>
            <rFont val="Tahoma"/>
            <family val="2"/>
          </rPr>
          <t xml:space="preserve">
duplicitní umístění je podbarveno červeně
</t>
        </r>
      </text>
    </comment>
    <comment ref="S6" authorId="0">
      <text>
        <r>
          <rPr>
            <b/>
            <sz val="9"/>
            <rFont val="Tahoma"/>
            <family val="2"/>
          </rPr>
          <t>Křížová Jana, Ing.:</t>
        </r>
        <r>
          <rPr>
            <sz val="9"/>
            <rFont val="Tahoma"/>
            <family val="2"/>
          </rPr>
          <t xml:space="preserve">
přenesené body ZZS opatřené kontrolou duplicity (zobrazí se červeně)
v případě duplicity se do sloupečku</t>
        </r>
        <r>
          <rPr>
            <b/>
            <sz val="9"/>
            <rFont val="Tahoma"/>
            <family val="2"/>
          </rPr>
          <t xml:space="preserve"> "rozliš dupl. body" </t>
        </r>
        <r>
          <rPr>
            <sz val="9"/>
            <rFont val="Tahoma"/>
            <family val="2"/>
          </rPr>
          <t>dopíše pořadí od nejhoršího času k nejlepšímu u družstev se stejným bodovým hodnocením</t>
        </r>
      </text>
    </comment>
    <comment ref="U6" authorId="0">
      <text>
        <r>
          <rPr>
            <b/>
            <sz val="9"/>
            <rFont val="Tahoma"/>
            <family val="2"/>
          </rPr>
          <t>Křížová Jana, Ing.:</t>
        </r>
        <r>
          <rPr>
            <sz val="9"/>
            <rFont val="Tahoma"/>
            <family val="2"/>
          </rPr>
          <t xml:space="preserve">
družstva, která mají stejný počet bodů, budou rozlišena pořadím od nejhoršího k nejlepšímu (toto pořadí představuje počet setin bodu, které následně rozliší pořadí družstev se stejným počtem bodů a zároveň nepřesáhnou hodnotu poloviny bodu, aby nedošlo ke zkreslení celkového pořadí celé skupiny)</t>
        </r>
      </text>
    </comment>
    <comment ref="V6" authorId="0">
      <text>
        <r>
          <rPr>
            <b/>
            <sz val="9"/>
            <rFont val="Tahoma"/>
            <family val="2"/>
          </rPr>
          <t>Křížová Jana, Ing.:</t>
        </r>
        <r>
          <rPr>
            <sz val="9"/>
            <rFont val="Tahoma"/>
            <family val="2"/>
          </rPr>
          <t xml:space="preserve">
přičtena hodnota 1/100 pořadí v rámci shodných bodů</t>
        </r>
      </text>
    </comment>
    <comment ref="W6" authorId="0">
      <text>
        <r>
          <rPr>
            <b/>
            <sz val="9"/>
            <rFont val="Tahoma"/>
            <family val="2"/>
          </rPr>
          <t>Křížová Jana, Ing.:</t>
        </r>
        <r>
          <rPr>
            <sz val="9"/>
            <rFont val="Tahoma"/>
            <family val="2"/>
          </rPr>
          <t xml:space="preserve">
duplicitní umístění je podbarveno červeně</t>
        </r>
      </text>
    </comment>
  </commentList>
</comments>
</file>

<file path=xl/comments5.xml><?xml version="1.0" encoding="utf-8"?>
<comments xmlns="http://schemas.openxmlformats.org/spreadsheetml/2006/main">
  <authors>
    <author>Křížová Jana, Ing.</author>
  </authors>
  <commentList>
    <comment ref="H6" authorId="0">
      <text>
        <r>
          <rPr>
            <b/>
            <sz val="9"/>
            <rFont val="Tahoma"/>
            <family val="0"/>
          </rPr>
          <t>v roce 2019 nebude tato disciplína hodnocena</t>
        </r>
      </text>
    </comment>
    <comment ref="J6" authorId="0">
      <text>
        <r>
          <rPr>
            <b/>
            <sz val="9"/>
            <rFont val="Tahoma"/>
            <family val="2"/>
          </rPr>
          <t>Křížová Jana, Ing.:</t>
        </r>
        <r>
          <rPr>
            <sz val="9"/>
            <rFont val="Tahoma"/>
            <family val="2"/>
          </rPr>
          <t xml:space="preserve">
hodnota sekund navíc oproti limitu 16 minut 
(záporné číslo nevstupuje do výpočtu trestných bodů)</t>
        </r>
      </text>
    </comment>
    <comment ref="K6" authorId="0">
      <text>
        <r>
          <rPr>
            <b/>
            <sz val="9"/>
            <rFont val="Tahoma"/>
            <family val="2"/>
          </rPr>
          <t>Křížová Jana, Ing.:</t>
        </r>
        <r>
          <rPr>
            <sz val="9"/>
            <rFont val="Tahoma"/>
            <family val="2"/>
          </rPr>
          <t xml:space="preserve">
udává počet započatých 20-vteřinových intervalů nad 15 minut                                     (penaližace je -3 body za každých započatých 20 vteřin nad 16
 minut)</t>
        </r>
      </text>
    </comment>
    <comment ref="L6" authorId="0">
      <text>
        <r>
          <rPr>
            <b/>
            <sz val="9"/>
            <rFont val="Tahoma"/>
            <family val="2"/>
          </rPr>
          <t>Křížová Jana, Ing.:</t>
        </r>
        <r>
          <rPr>
            <sz val="9"/>
            <rFont val="Tahoma"/>
            <family val="2"/>
          </rPr>
          <t xml:space="preserve">
přenesené body HZS opatřené kontrolou duplicity (zobrazí se červeně)
v případě duplicity se do sloupečku</t>
        </r>
        <r>
          <rPr>
            <b/>
            <sz val="9"/>
            <rFont val="Tahoma"/>
            <family val="2"/>
          </rPr>
          <t xml:space="preserve"> "rozliš dupl. body" </t>
        </r>
        <r>
          <rPr>
            <sz val="9"/>
            <rFont val="Tahoma"/>
            <family val="2"/>
          </rPr>
          <t>dopíše pořadí od nejhoršího času k nejlepšímu u družstev se stejným bodovým hodnocením</t>
        </r>
      </text>
    </comment>
    <comment ref="N6" authorId="0">
      <text>
        <r>
          <rPr>
            <b/>
            <sz val="9"/>
            <rFont val="Tahoma"/>
            <family val="2"/>
          </rPr>
          <t>Křížová Jana, Ing.:</t>
        </r>
        <r>
          <rPr>
            <sz val="9"/>
            <rFont val="Tahoma"/>
            <family val="2"/>
          </rPr>
          <t xml:space="preserve">
družstva, která mají stejný počet bodů, budou rozlišena pořadím od nejhoršího k nejlepšímu (toto pořadí představuje počet setin bodu, které následně rozliší pořadí družstev se stejným počtem bodů a zároveň nepřesáhnou hodnotu poloviny bodu, aby nedošlo ke zkreslení celkového pořadí celé skupiny)</t>
        </r>
      </text>
    </comment>
    <comment ref="O6" authorId="0">
      <text>
        <r>
          <rPr>
            <b/>
            <sz val="9"/>
            <rFont val="Tahoma"/>
            <family val="2"/>
          </rPr>
          <t>Křížová Jana, Ing.:</t>
        </r>
        <r>
          <rPr>
            <sz val="9"/>
            <rFont val="Tahoma"/>
            <family val="2"/>
          </rPr>
          <t xml:space="preserve">
přičtena hodnota 1/100 pořadí v rámci shodných bodů</t>
        </r>
      </text>
    </comment>
    <comment ref="P6" authorId="0">
      <text>
        <r>
          <rPr>
            <b/>
            <sz val="9"/>
            <rFont val="Tahoma"/>
            <family val="2"/>
          </rPr>
          <t>Křížová Jana, Ing.:</t>
        </r>
        <r>
          <rPr>
            <sz val="9"/>
            <rFont val="Tahoma"/>
            <family val="2"/>
          </rPr>
          <t xml:space="preserve">
duplicitní umístění je podbarveno červeně
</t>
        </r>
      </text>
    </comment>
    <comment ref="S6" authorId="0">
      <text>
        <r>
          <rPr>
            <b/>
            <sz val="9"/>
            <rFont val="Tahoma"/>
            <family val="2"/>
          </rPr>
          <t>Křížová Jana, Ing.:</t>
        </r>
        <r>
          <rPr>
            <sz val="9"/>
            <rFont val="Tahoma"/>
            <family val="2"/>
          </rPr>
          <t xml:space="preserve">
přenesené body ZZS opatřené kontrolou duplicity (zobrazí se červeně)
v případě duplicity se do sloupečku</t>
        </r>
        <r>
          <rPr>
            <b/>
            <sz val="9"/>
            <rFont val="Tahoma"/>
            <family val="2"/>
          </rPr>
          <t xml:space="preserve"> "rozliš dupl. body" </t>
        </r>
        <r>
          <rPr>
            <sz val="9"/>
            <rFont val="Tahoma"/>
            <family val="2"/>
          </rPr>
          <t>dopíše pořadí od nejhoršího času k nejlepšímu u družstev se stejným bodovým hodnocením</t>
        </r>
      </text>
    </comment>
    <comment ref="U6" authorId="0">
      <text>
        <r>
          <rPr>
            <b/>
            <sz val="9"/>
            <rFont val="Tahoma"/>
            <family val="2"/>
          </rPr>
          <t>Křížová Jana, Ing.:</t>
        </r>
        <r>
          <rPr>
            <sz val="9"/>
            <rFont val="Tahoma"/>
            <family val="2"/>
          </rPr>
          <t xml:space="preserve">
družstva, která mají stejný počet bodů, budou rozlišena pořadím od nejhoršího k nejlepšímu (toto pořadí představuje počet setin bodu, které následně rozliší pořadí družstev se stejným počtem bodů a zároveň nepřesáhnou hodnotu poloviny bodu, aby nedošlo ke zkreslení celkového pořadí celé skupiny)</t>
        </r>
      </text>
    </comment>
    <comment ref="V6" authorId="0">
      <text>
        <r>
          <rPr>
            <b/>
            <sz val="9"/>
            <rFont val="Tahoma"/>
            <family val="2"/>
          </rPr>
          <t>Křížová Jana, Ing.:</t>
        </r>
        <r>
          <rPr>
            <sz val="9"/>
            <rFont val="Tahoma"/>
            <family val="2"/>
          </rPr>
          <t xml:space="preserve">
přičtena hodnota 1/100 pořadí v rámci shodných bodů</t>
        </r>
      </text>
    </comment>
    <comment ref="W6" authorId="0">
      <text>
        <r>
          <rPr>
            <b/>
            <sz val="9"/>
            <rFont val="Tahoma"/>
            <family val="2"/>
          </rPr>
          <t>Křížová Jana, Ing.:</t>
        </r>
        <r>
          <rPr>
            <sz val="9"/>
            <rFont val="Tahoma"/>
            <family val="2"/>
          </rPr>
          <t xml:space="preserve">
duplicitní umístění je podbarveno červeně</t>
        </r>
      </text>
    </comment>
  </commentList>
</comments>
</file>

<file path=xl/sharedStrings.xml><?xml version="1.0" encoding="utf-8"?>
<sst xmlns="http://schemas.openxmlformats.org/spreadsheetml/2006/main" count="203" uniqueCount="84">
  <si>
    <t>taktika</t>
  </si>
  <si>
    <t>pořadí</t>
  </si>
  <si>
    <t>CELKOVÉ POŘADÍ</t>
  </si>
  <si>
    <t>Soutěžní tým</t>
  </si>
  <si>
    <t>Čas</t>
  </si>
  <si>
    <t>Celkové</t>
  </si>
  <si>
    <t>body</t>
  </si>
  <si>
    <t>za čas</t>
  </si>
  <si>
    <t>technika provedení zásahu</t>
  </si>
  <si>
    <t xml:space="preserve">   Výsledková listina </t>
  </si>
  <si>
    <t>HZS Pk ÚO Domažlice / ZZS Domažlice</t>
  </si>
  <si>
    <t>HZS JMk PS Boskovice / ZZS Velké Opatovice</t>
  </si>
  <si>
    <t>HZS Pk ÚO Rokycany / ZZS Rokycany</t>
  </si>
  <si>
    <t>HZS KHk ÚO Hradec Králové / ZZS Hradec Králové</t>
  </si>
  <si>
    <t>25. května 2017</t>
  </si>
  <si>
    <t>předlékařská první pomoc</t>
  </si>
  <si>
    <t>přednemocniční neodkladná péče</t>
  </si>
  <si>
    <t>čas</t>
  </si>
  <si>
    <t>kontrola pořadí na dupl.</t>
  </si>
  <si>
    <t>rozliš dupl. body</t>
  </si>
  <si>
    <t>upravené body</t>
  </si>
  <si>
    <t>sekundy navíc</t>
  </si>
  <si>
    <t>žluté sloupce skrýt před tiskem !!!</t>
  </si>
  <si>
    <t>sražené body</t>
  </si>
  <si>
    <t>HZS Plzeň / ZZS Plzeň - venkov</t>
  </si>
  <si>
    <t>HZS Hořovice / ZZS Beroun</t>
  </si>
  <si>
    <t>HZS Karlovy Vary / ZZS Vlčice</t>
  </si>
  <si>
    <t>HZS Bílovec / ZZS Ostrava</t>
  </si>
  <si>
    <t>HZS Rosice / ZZS Černovice</t>
  </si>
  <si>
    <t>HZS Olomouc / ZZS Rokycany</t>
  </si>
  <si>
    <t>HZS Maďarsko / ZZS Maďarsko</t>
  </si>
  <si>
    <t>HZS Most / ZZS Ústeckého kraje</t>
  </si>
  <si>
    <t>HZS Nitra / ZZS Nitra</t>
  </si>
  <si>
    <t>HZS DP hl.města Praha / ZZS soukromá sanita SOSAN</t>
  </si>
  <si>
    <t>započaté interv. 20vteřin</t>
  </si>
  <si>
    <t>HZS hlavního města Prahy, PS Smíchov "A"                                 ZZS hlavního města Prahy</t>
  </si>
  <si>
    <t>HZS Jihomoravského kraje, ÚO Blansko, PS Boskovice                                 ZZS Jihomoravského kraje, VS Velké Opatovice</t>
  </si>
  <si>
    <t>HZS Plzeňského kraje, ÚO Plzeň, Střed, Plasy, Košutka                             ZZS Plzeňského kraje, VO Plzeň-venkov, VZ Manětín</t>
  </si>
  <si>
    <t>HZS Ústeckého kraje, ÚO Most, PS Most                                      ZZS Ústeckého kraje, OS Most a Litvínov</t>
  </si>
  <si>
    <t>HZS Královéhradeckého kraje, CPS Hradec Králové                                ZZS Královéhradeckého kraje, ZZS Hradec Králové</t>
  </si>
  <si>
    <t>HZS Plzeňského kraje, CPS Domažlice, PS Staňkov                  ZZS Plzeňského kraje, VO Západ, VZ Domažlice</t>
  </si>
  <si>
    <t>družstvo HZS / ZZS</t>
  </si>
  <si>
    <t>Fővárosi Katasztrófavédelmi Igazgatóság csapata</t>
  </si>
  <si>
    <t>družstvo HZS / ZZS                                          25. května 2017</t>
  </si>
  <si>
    <t xml:space="preserve">               Startovní listina 2017</t>
  </si>
  <si>
    <r>
      <t xml:space="preserve">HZS Karlovarského kraje, ÚO Karlovy Vary, PS Karlovy Vary                                 </t>
    </r>
    <r>
      <rPr>
        <b/>
        <sz val="12"/>
        <rFont val="Times New Roman"/>
        <family val="1"/>
      </rPr>
      <t>ZZS VS Vlčice</t>
    </r>
  </si>
  <si>
    <t>HZS Plzeňského kraje, ÚO Rokycany, CPS Rokycany                                                      ZZS Plzeňského kraje, VZ Rokycany</t>
  </si>
  <si>
    <t>HaZZ Nitra, PS Nitra                                                                                                                          ZZS Nitra</t>
  </si>
  <si>
    <r>
      <t xml:space="preserve">HZS Karlovarského kraje, ÚO Karlovy Vary, PS Karlovy Vary                                                                                      </t>
    </r>
    <r>
      <rPr>
        <b/>
        <sz val="18"/>
        <rFont val="Times New Roman"/>
        <family val="1"/>
      </rPr>
      <t>ZZS VS Vlčice</t>
    </r>
  </si>
  <si>
    <t>HZS Plzeňského kraje, ÚO Plzeň, Střed, Plasy, Košutka                                                                                                           ZZS Plzeňského kraje, VO Plzeň-venkov, VZ Manětín</t>
  </si>
  <si>
    <t>HZS Plzeňského kraje, CPS Domažlice, PS Staňkov                                                                 ZZS Plzeňského kraje, VO Západ, VZ Domažlice</t>
  </si>
  <si>
    <t>HZS Plzeňského kraje, ÚO Rokycany, CPS Rokycany                                                                                                                            ZZS Plzeňského kraje, VZ Rokycany</t>
  </si>
  <si>
    <t>HZS Královéhradeckého kraje, CPS Hradec Králové                                                                                       ZZS Královéhradeckého kraje, ZZS Hradec Králové</t>
  </si>
  <si>
    <t>HZS Jihomoravského kraje, ÚO Blansko, PS Boskovice                                                                                             ZZS Jihomoravského kraje, VS Velké Opatovice</t>
  </si>
  <si>
    <t>HZS hlavního města Prahy, PS Smíchov "A"                                                                                         ZZS hlavního města Prahy</t>
  </si>
  <si>
    <t>HZS Ústeckého kraje, ÚO Most, PS Most                                                                                               ZZS Ústeckého kraje, OS Most a Litvínov</t>
  </si>
  <si>
    <t>HZS Středočeského kraje, ÚO Beroun, PS Hořovice                                  ZZS Středočeského kraje, OS Beroun, VZ Hořovice</t>
  </si>
  <si>
    <t>HZS Středočeského kraje, ÚO Beroun, PS Hořovice                                                                           ZZS Středočeského kraje, OS Beroun, VZ Hořovice</t>
  </si>
  <si>
    <t>12. května 2016</t>
  </si>
  <si>
    <t>HZS Plzeňského kraje, ÚO Klatovy, PS Železná Ruda                                                      ZZS Plzeňského kraje, VS Železná Ruda</t>
  </si>
  <si>
    <t>HZS Středočeského kraje, ÚO Beroun, PS Hořovice                                  ZZS Středočeského kraje, OS ZZS v Berouně</t>
  </si>
  <si>
    <r>
      <t xml:space="preserve">HZS Karlovarského kraje, ÚO Karlovy Vary, PS Karlovy Vary                                 </t>
    </r>
    <r>
      <rPr>
        <b/>
        <sz val="12"/>
        <rFont val="Times New Roman"/>
        <family val="1"/>
      </rPr>
      <t>ZZS Plzeňského kraje, oblast Plzeň-venkov, VZ Vlčice</t>
    </r>
  </si>
  <si>
    <t>HaZZ Nitra, PS Nitra                                                                                                ZZS Nitra</t>
  </si>
  <si>
    <t>HZS Jihomoravského kraje, ÚO Brno, PS Rosice                                 ZZS Jihomoravského kraje, VZ Černovice</t>
  </si>
  <si>
    <t>HZS Královéhradeckého kraje, CPS Hradec Králové                                ZZS Královéhradeckého kraje, VZ Hradec Králové</t>
  </si>
  <si>
    <t>HZS Moravskoslezského kraje, ÚO Nový Jičín, PS Bílovec                                                                    ZZS Moravskoslezského kraje, TPSČ Ostrava</t>
  </si>
  <si>
    <t>OR HaZZ Nitra, PS Nitra                                                                                                 ZZS Moravskoslezského kraje, TPSČ Ostrava</t>
  </si>
  <si>
    <t>HZS Plzeňského kraje, CPS Domažlice, PS Staňkov                  ZZS Plzeňského kraje,  VZ Domažlice</t>
  </si>
  <si>
    <t>HZS hlavního města Prahy, PS Smíchov "A"                                 ZZS Středočeského kraje, OS ZZS v Berouně</t>
  </si>
  <si>
    <t>nehodnoceno</t>
  </si>
  <si>
    <t xml:space="preserve">           17. května 2018</t>
  </si>
  <si>
    <t>pořadí HZS</t>
  </si>
  <si>
    <t>pořadí ZZS</t>
  </si>
  <si>
    <t>pořadí celkem</t>
  </si>
  <si>
    <t>30. května 2019</t>
  </si>
  <si>
    <t>HZS Plzeňského kraje, ÚO Plzeň-město, CPS Košutka                                                      ZZS Plzeňského kraje, "Spasitelé"</t>
  </si>
  <si>
    <t>HZS Ústeckého kraje, ÚO Most, PS Most                                      ZZS Ústeckého kraje, OS Most</t>
  </si>
  <si>
    <t>HZS DPP hl. města Prahy, PS Depo Hostivař                                 ZZS hl. města Prahy</t>
  </si>
  <si>
    <t>OR HaZZ Nitra, PS Nitra                                                                                                 ZZS Plzeňského kraje, VZ Rokycany</t>
  </si>
  <si>
    <t>HZS Jihomoravského kraje, ÚO Blansko, PS Boskovice                                 ZZS Jihomoravského kraje, VZ Velké Opatovice</t>
  </si>
  <si>
    <t>HZS Královéhradeckého kraje, CPS Hradec Králové                                ZZS Královéhradeckého kraje, VZ RZP Hradec Králové</t>
  </si>
  <si>
    <t>HZS Jihomoravského kraje, ÚO Brno-venkov, HS Rosice                                 ZZS Jihomoravského kraje, VZ Černovice</t>
  </si>
  <si>
    <t xml:space="preserve">  Fővárosi Katasztrófavédelmi Igazgatóság csapata Budapest
</t>
  </si>
  <si>
    <t>nehodnoceno z důvodu překročení časového limitu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</si>
</sst>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mm]:ss"/>
    <numFmt numFmtId="170" formatCode="h:mm:ss;@"/>
  </numFmts>
  <fonts count="6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8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20"/>
      <name val="Arial CE"/>
      <family val="2"/>
    </font>
    <font>
      <b/>
      <sz val="14"/>
      <name val="Times New Roman"/>
      <family val="1"/>
    </font>
    <font>
      <sz val="11"/>
      <name val="Arial CE"/>
      <family val="0"/>
    </font>
    <font>
      <b/>
      <sz val="16"/>
      <name val="Arial CE"/>
      <family val="2"/>
    </font>
    <font>
      <b/>
      <sz val="20"/>
      <color indexed="62"/>
      <name val="Times New Roman"/>
      <family val="1"/>
    </font>
    <font>
      <b/>
      <sz val="12"/>
      <name val="Times New Roman"/>
      <family val="1"/>
    </font>
    <font>
      <b/>
      <sz val="14"/>
      <name val="Verdana"/>
      <family val="2"/>
    </font>
    <font>
      <b/>
      <sz val="12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b/>
      <sz val="20"/>
      <color indexed="60"/>
      <name val="Times New Roman"/>
      <family val="1"/>
    </font>
    <font>
      <b/>
      <sz val="24"/>
      <color indexed="17"/>
      <name val="Times New Roman"/>
      <family val="1"/>
    </font>
    <font>
      <b/>
      <sz val="11"/>
      <color indexed="10"/>
      <name val="Verdana"/>
      <family val="2"/>
    </font>
    <font>
      <sz val="11"/>
      <color indexed="10"/>
      <name val="Arial CE"/>
      <family val="0"/>
    </font>
    <font>
      <b/>
      <sz val="26"/>
      <name val="Arial CE"/>
      <family val="2"/>
    </font>
    <font>
      <b/>
      <sz val="18"/>
      <name val="Times New Roman"/>
      <family val="1"/>
    </font>
    <font>
      <b/>
      <sz val="28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20"/>
      <color indexed="10"/>
      <name val="Arial CE"/>
      <family val="0"/>
    </font>
    <font>
      <sz val="8"/>
      <name val="Segoe UI"/>
      <family val="2"/>
    </font>
    <font>
      <b/>
      <sz val="24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20"/>
      <color rgb="FFFF0000"/>
      <name val="Arial CE"/>
      <family val="0"/>
    </font>
    <font>
      <b/>
      <sz val="8"/>
      <name val="Arial CE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medium"/>
      <bottom style="dotted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tted"/>
      <right>
        <color indexed="63"/>
      </right>
      <top style="dotted"/>
      <bottom style="dotted"/>
    </border>
    <border>
      <left style="dotted"/>
      <right style="thin"/>
      <top style="dotted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7" fillId="33" borderId="17" xfId="0" applyFont="1" applyFill="1" applyBorder="1" applyAlignment="1">
      <alignment horizont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wrapText="1"/>
    </xf>
    <xf numFmtId="0" fontId="4" fillId="35" borderId="21" xfId="0" applyFont="1" applyFill="1" applyBorder="1" applyAlignment="1">
      <alignment horizontal="center" wrapText="1"/>
    </xf>
    <xf numFmtId="0" fontId="10" fillId="35" borderId="22" xfId="0" applyFont="1" applyFill="1" applyBorder="1" applyAlignment="1">
      <alignment wrapText="1"/>
    </xf>
    <xf numFmtId="0" fontId="9" fillId="36" borderId="18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1" fontId="9" fillId="36" borderId="18" xfId="0" applyNumberFormat="1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wrapText="1"/>
    </xf>
    <xf numFmtId="0" fontId="4" fillId="35" borderId="24" xfId="0" applyFont="1" applyFill="1" applyBorder="1" applyAlignment="1">
      <alignment horizontal="center" wrapText="1"/>
    </xf>
    <xf numFmtId="0" fontId="4" fillId="35" borderId="25" xfId="0" applyFont="1" applyFill="1" applyBorder="1" applyAlignment="1">
      <alignment horizontal="center" wrapText="1"/>
    </xf>
    <xf numFmtId="0" fontId="10" fillId="35" borderId="26" xfId="0" applyFont="1" applyFill="1" applyBorder="1" applyAlignment="1">
      <alignment wrapText="1"/>
    </xf>
    <xf numFmtId="0" fontId="6" fillId="36" borderId="27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5" fillId="36" borderId="29" xfId="0" applyFont="1" applyFill="1" applyBorder="1" applyAlignment="1">
      <alignment horizontal="center" vertical="center" wrapText="1"/>
    </xf>
    <xf numFmtId="0" fontId="5" fillId="36" borderId="30" xfId="0" applyFont="1" applyFill="1" applyBorder="1" applyAlignment="1">
      <alignment horizontal="center" vertical="center" wrapText="1"/>
    </xf>
    <xf numFmtId="0" fontId="5" fillId="36" borderId="31" xfId="0" applyFont="1" applyFill="1" applyBorder="1" applyAlignment="1">
      <alignment horizontal="center" vertical="center" wrapText="1"/>
    </xf>
    <xf numFmtId="0" fontId="5" fillId="36" borderId="32" xfId="0" applyFont="1" applyFill="1" applyBorder="1" applyAlignment="1">
      <alignment horizontal="center" vertical="center" wrapText="1"/>
    </xf>
    <xf numFmtId="0" fontId="9" fillId="36" borderId="19" xfId="0" applyFont="1" applyFill="1" applyBorder="1" applyAlignment="1">
      <alignment horizontal="center" vertical="center" wrapText="1"/>
    </xf>
    <xf numFmtId="1" fontId="9" fillId="36" borderId="19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wrapText="1"/>
    </xf>
    <xf numFmtId="20" fontId="13" fillId="0" borderId="18" xfId="0" applyNumberFormat="1" applyFont="1" applyBorder="1" applyAlignment="1">
      <alignment horizontal="center" vertical="center" wrapText="1"/>
    </xf>
    <xf numFmtId="20" fontId="13" fillId="0" borderId="19" xfId="0" applyNumberFormat="1" applyFont="1" applyBorder="1" applyAlignment="1">
      <alignment horizontal="center" vertical="center" wrapText="1"/>
    </xf>
    <xf numFmtId="20" fontId="13" fillId="36" borderId="18" xfId="0" applyNumberFormat="1" applyFont="1" applyFill="1" applyBorder="1" applyAlignment="1">
      <alignment horizontal="center" vertical="center" wrapText="1"/>
    </xf>
    <xf numFmtId="20" fontId="13" fillId="36" borderId="19" xfId="0" applyNumberFormat="1" applyFont="1" applyFill="1" applyBorder="1" applyAlignment="1">
      <alignment horizontal="center" vertical="center" wrapText="1"/>
    </xf>
    <xf numFmtId="0" fontId="13" fillId="36" borderId="18" xfId="0" applyFont="1" applyFill="1" applyBorder="1" applyAlignment="1">
      <alignment horizontal="center" vertical="center" wrapText="1"/>
    </xf>
    <xf numFmtId="0" fontId="13" fillId="36" borderId="19" xfId="0" applyFont="1" applyFill="1" applyBorder="1" applyAlignment="1">
      <alignment horizontal="center" vertical="center" wrapText="1"/>
    </xf>
    <xf numFmtId="1" fontId="13" fillId="36" borderId="18" xfId="0" applyNumberFormat="1" applyFont="1" applyFill="1" applyBorder="1" applyAlignment="1">
      <alignment vertical="center"/>
    </xf>
    <xf numFmtId="1" fontId="13" fillId="36" borderId="19" xfId="0" applyNumberFormat="1" applyFont="1" applyFill="1" applyBorder="1" applyAlignment="1">
      <alignment vertical="center"/>
    </xf>
    <xf numFmtId="2" fontId="13" fillId="36" borderId="18" xfId="0" applyNumberFormat="1" applyFont="1" applyFill="1" applyBorder="1" applyAlignment="1">
      <alignment horizontal="center" vertical="center" wrapText="1"/>
    </xf>
    <xf numFmtId="2" fontId="13" fillId="36" borderId="19" xfId="0" applyNumberFormat="1" applyFont="1" applyFill="1" applyBorder="1" applyAlignment="1">
      <alignment horizontal="center" vertical="center" wrapText="1"/>
    </xf>
    <xf numFmtId="0" fontId="13" fillId="36" borderId="18" xfId="0" applyFont="1" applyFill="1" applyBorder="1" applyAlignment="1">
      <alignment horizontal="center" vertical="center" wrapText="1"/>
    </xf>
    <xf numFmtId="20" fontId="13" fillId="36" borderId="18" xfId="0" applyNumberFormat="1" applyFont="1" applyFill="1" applyBorder="1" applyAlignment="1">
      <alignment horizontal="center" vertical="center" wrapText="1"/>
    </xf>
    <xf numFmtId="1" fontId="13" fillId="36" borderId="18" xfId="0" applyNumberFormat="1" applyFont="1" applyFill="1" applyBorder="1" applyAlignment="1">
      <alignment horizontal="center" vertical="center" wrapText="1"/>
    </xf>
    <xf numFmtId="0" fontId="13" fillId="36" borderId="19" xfId="0" applyFont="1" applyFill="1" applyBorder="1" applyAlignment="1">
      <alignment horizontal="center" vertical="center" wrapText="1"/>
    </xf>
    <xf numFmtId="20" fontId="13" fillId="36" borderId="19" xfId="0" applyNumberFormat="1" applyFont="1" applyFill="1" applyBorder="1" applyAlignment="1">
      <alignment horizontal="center" vertical="center" wrapText="1"/>
    </xf>
    <xf numFmtId="1" fontId="13" fillId="36" borderId="19" xfId="0" applyNumberFormat="1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18" fillId="34" borderId="19" xfId="0" applyFont="1" applyFill="1" applyBorder="1" applyAlignment="1">
      <alignment horizontal="center" vertical="center" wrapText="1"/>
    </xf>
    <xf numFmtId="0" fontId="19" fillId="35" borderId="34" xfId="0" applyFont="1" applyFill="1" applyBorder="1" applyAlignment="1">
      <alignment horizontal="center" vertical="center" wrapText="1"/>
    </xf>
    <xf numFmtId="0" fontId="19" fillId="35" borderId="35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wrapText="1"/>
    </xf>
    <xf numFmtId="0" fontId="7" fillId="34" borderId="37" xfId="0" applyFont="1" applyFill="1" applyBorder="1" applyAlignment="1">
      <alignment horizontal="center" wrapText="1"/>
    </xf>
    <xf numFmtId="1" fontId="9" fillId="35" borderId="18" xfId="0" applyNumberFormat="1" applyFont="1" applyFill="1" applyBorder="1" applyAlignment="1">
      <alignment horizontal="center" vertical="center" wrapText="1"/>
    </xf>
    <xf numFmtId="1" fontId="9" fillId="35" borderId="19" xfId="0" applyNumberFormat="1" applyFont="1" applyFill="1" applyBorder="1" applyAlignment="1">
      <alignment horizontal="center" vertical="center" wrapText="1"/>
    </xf>
    <xf numFmtId="0" fontId="6" fillId="36" borderId="28" xfId="0" applyFont="1" applyFill="1" applyBorder="1" applyAlignment="1">
      <alignment horizontal="center" vertical="center" wrapText="1"/>
    </xf>
    <xf numFmtId="0" fontId="11" fillId="0" borderId="38" xfId="0" applyFont="1" applyBorder="1" applyAlignment="1">
      <alignment horizontal="right" vertical="center" indent="1"/>
    </xf>
    <xf numFmtId="0" fontId="11" fillId="0" borderId="39" xfId="0" applyFont="1" applyBorder="1" applyAlignment="1">
      <alignment horizontal="right" vertical="center" indent="1"/>
    </xf>
    <xf numFmtId="0" fontId="11" fillId="0" borderId="40" xfId="0" applyFont="1" applyBorder="1" applyAlignment="1">
      <alignment horizontal="right" vertical="center" indent="1"/>
    </xf>
    <xf numFmtId="0" fontId="21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13" fillId="0" borderId="43" xfId="0" applyFont="1" applyBorder="1" applyAlignment="1">
      <alignment horizontal="left" vertical="center" wrapText="1" indent="1"/>
    </xf>
    <xf numFmtId="0" fontId="13" fillId="0" borderId="44" xfId="0" applyFont="1" applyBorder="1" applyAlignment="1">
      <alignment horizontal="left" vertical="center" wrapText="1" indent="1"/>
    </xf>
    <xf numFmtId="0" fontId="11" fillId="0" borderId="45" xfId="0" applyFont="1" applyBorder="1" applyAlignment="1">
      <alignment horizontal="right" vertical="center" indent="1"/>
    </xf>
    <xf numFmtId="0" fontId="11" fillId="0" borderId="46" xfId="0" applyFont="1" applyBorder="1" applyAlignment="1">
      <alignment horizontal="right" vertical="center" indent="1"/>
    </xf>
    <xf numFmtId="0" fontId="11" fillId="0" borderId="47" xfId="0" applyFont="1" applyBorder="1" applyAlignment="1">
      <alignment horizontal="right" vertical="center" indent="1"/>
    </xf>
    <xf numFmtId="0" fontId="6" fillId="36" borderId="48" xfId="0" applyFont="1" applyFill="1" applyBorder="1" applyAlignment="1">
      <alignment horizontal="center" vertical="center" wrapText="1"/>
    </xf>
    <xf numFmtId="0" fontId="6" fillId="36" borderId="49" xfId="0" applyFont="1" applyFill="1" applyBorder="1" applyAlignment="1">
      <alignment horizontal="center" vertical="center" wrapText="1"/>
    </xf>
    <xf numFmtId="0" fontId="5" fillId="36" borderId="49" xfId="0" applyFont="1" applyFill="1" applyBorder="1" applyAlignment="1">
      <alignment horizontal="center" vertical="center" wrapText="1"/>
    </xf>
    <xf numFmtId="0" fontId="5" fillId="36" borderId="33" xfId="0" applyFont="1" applyFill="1" applyBorder="1" applyAlignment="1">
      <alignment horizontal="center" vertical="center" wrapText="1"/>
    </xf>
    <xf numFmtId="0" fontId="5" fillId="36" borderId="48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20" fillId="0" borderId="50" xfId="0" applyFont="1" applyFill="1" applyBorder="1" applyAlignment="1">
      <alignment horizontal="left" vertical="center" indent="2"/>
    </xf>
    <xf numFmtId="0" fontId="20" fillId="0" borderId="50" xfId="0" applyFont="1" applyFill="1" applyBorder="1" applyAlignment="1">
      <alignment horizontal="left" vertical="center" indent="2"/>
    </xf>
    <xf numFmtId="20" fontId="13" fillId="0" borderId="51" xfId="0" applyNumberFormat="1" applyFont="1" applyBorder="1" applyAlignment="1">
      <alignment horizontal="center" vertical="center" wrapText="1"/>
    </xf>
    <xf numFmtId="0" fontId="7" fillId="37" borderId="14" xfId="0" applyFont="1" applyFill="1" applyBorder="1" applyAlignment="1">
      <alignment horizontal="center" wrapText="1"/>
    </xf>
    <xf numFmtId="0" fontId="7" fillId="37" borderId="15" xfId="0" applyFont="1" applyFill="1" applyBorder="1" applyAlignment="1">
      <alignment horizontal="center" wrapText="1"/>
    </xf>
    <xf numFmtId="0" fontId="7" fillId="37" borderId="16" xfId="0" applyFont="1" applyFill="1" applyBorder="1" applyAlignment="1">
      <alignment horizontal="center" wrapText="1"/>
    </xf>
    <xf numFmtId="0" fontId="7" fillId="37" borderId="17" xfId="0" applyFont="1" applyFill="1" applyBorder="1" applyAlignment="1">
      <alignment horizontal="center" wrapText="1"/>
    </xf>
    <xf numFmtId="0" fontId="7" fillId="37" borderId="37" xfId="0" applyFont="1" applyFill="1" applyBorder="1" applyAlignment="1">
      <alignment horizontal="center" wrapText="1"/>
    </xf>
    <xf numFmtId="0" fontId="9" fillId="37" borderId="23" xfId="0" applyFont="1" applyFill="1" applyBorder="1" applyAlignment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12" fillId="37" borderId="18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12" fillId="37" borderId="19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13" fillId="0" borderId="53" xfId="0" applyFont="1" applyBorder="1" applyAlignment="1">
      <alignment horizontal="left" vertical="center" wrapText="1" indent="1"/>
    </xf>
    <xf numFmtId="0" fontId="15" fillId="0" borderId="54" xfId="0" applyFont="1" applyFill="1" applyBorder="1" applyAlignment="1">
      <alignment horizontal="center" vertical="center" wrapText="1"/>
    </xf>
    <xf numFmtId="0" fontId="0" fillId="37" borderId="33" xfId="0" applyFill="1" applyBorder="1" applyAlignment="1">
      <alignment horizontal="center" vertical="center" textRotation="90" wrapText="1"/>
    </xf>
    <xf numFmtId="0" fontId="5" fillId="34" borderId="11" xfId="0" applyFont="1" applyFill="1" applyBorder="1" applyAlignment="1">
      <alignment horizontal="center" vertical="center" textRotation="90" wrapText="1"/>
    </xf>
    <xf numFmtId="0" fontId="5" fillId="34" borderId="33" xfId="0" applyFont="1" applyFill="1" applyBorder="1" applyAlignment="1">
      <alignment horizontal="center" vertical="center" wrapText="1"/>
    </xf>
    <xf numFmtId="1" fontId="9" fillId="35" borderId="55" xfId="0" applyNumberFormat="1" applyFont="1" applyFill="1" applyBorder="1" applyAlignment="1">
      <alignment horizontal="center" vertical="center" wrapText="1"/>
    </xf>
    <xf numFmtId="1" fontId="23" fillId="35" borderId="56" xfId="0" applyNumberFormat="1" applyFont="1" applyFill="1" applyBorder="1" applyAlignment="1">
      <alignment horizontal="left" vertical="center" wrapText="1" indent="1"/>
    </xf>
    <xf numFmtId="0" fontId="5" fillId="37" borderId="49" xfId="0" applyFont="1" applyFill="1" applyBorder="1" applyAlignment="1">
      <alignment horizontal="center" vertical="center" textRotation="90" wrapText="1"/>
    </xf>
    <xf numFmtId="0" fontId="5" fillId="37" borderId="57" xfId="0" applyFont="1" applyFill="1" applyBorder="1" applyAlignment="1">
      <alignment horizontal="center" vertical="center" textRotation="90" wrapText="1"/>
    </xf>
    <xf numFmtId="0" fontId="5" fillId="37" borderId="10" xfId="0" applyFont="1" applyFill="1" applyBorder="1" applyAlignment="1">
      <alignment horizontal="center" vertical="center" textRotation="90" wrapText="1"/>
    </xf>
    <xf numFmtId="0" fontId="23" fillId="0" borderId="58" xfId="0" applyFont="1" applyBorder="1" applyAlignment="1">
      <alignment horizontal="left" vertical="center" wrapText="1" indent="1"/>
    </xf>
    <xf numFmtId="0" fontId="23" fillId="0" borderId="39" xfId="0" applyFont="1" applyBorder="1" applyAlignment="1">
      <alignment horizontal="left" vertical="center" wrapText="1" indent="1"/>
    </xf>
    <xf numFmtId="0" fontId="23" fillId="0" borderId="40" xfId="0" applyFont="1" applyBorder="1" applyAlignment="1">
      <alignment horizontal="left" vertical="center" wrapText="1" indent="1"/>
    </xf>
    <xf numFmtId="1" fontId="23" fillId="35" borderId="59" xfId="0" applyNumberFormat="1" applyFont="1" applyFill="1" applyBorder="1" applyAlignment="1">
      <alignment horizontal="left" vertical="center" indent="1"/>
    </xf>
    <xf numFmtId="0" fontId="24" fillId="0" borderId="0" xfId="0" applyFont="1" applyAlignment="1">
      <alignment/>
    </xf>
    <xf numFmtId="0" fontId="8" fillId="38" borderId="45" xfId="0" applyFont="1" applyFill="1" applyBorder="1" applyAlignment="1">
      <alignment horizontal="right" vertical="center" indent="2"/>
    </xf>
    <xf numFmtId="0" fontId="8" fillId="38" borderId="46" xfId="0" applyFont="1" applyFill="1" applyBorder="1" applyAlignment="1">
      <alignment horizontal="right" vertical="center" indent="2"/>
    </xf>
    <xf numFmtId="0" fontId="8" fillId="38" borderId="47" xfId="0" applyFont="1" applyFill="1" applyBorder="1" applyAlignment="1">
      <alignment horizontal="right" vertical="center" indent="2"/>
    </xf>
    <xf numFmtId="0" fontId="9" fillId="39" borderId="18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39" borderId="10" xfId="0" applyFont="1" applyFill="1" applyBorder="1" applyAlignment="1">
      <alignment horizontal="center" vertical="center" textRotation="90" wrapText="1"/>
    </xf>
    <xf numFmtId="0" fontId="7" fillId="39" borderId="17" xfId="0" applyFont="1" applyFill="1" applyBorder="1" applyAlignment="1">
      <alignment horizontal="center" wrapText="1"/>
    </xf>
    <xf numFmtId="0" fontId="63" fillId="0" borderId="0" xfId="0" applyFont="1" applyAlignment="1">
      <alignment vertical="center"/>
    </xf>
    <xf numFmtId="0" fontId="63" fillId="0" borderId="0" xfId="0" applyFont="1" applyAlignment="1">
      <alignment/>
    </xf>
    <xf numFmtId="0" fontId="0" fillId="0" borderId="0" xfId="0" applyBorder="1" applyAlignment="1">
      <alignment/>
    </xf>
    <xf numFmtId="0" fontId="11" fillId="40" borderId="46" xfId="0" applyFont="1" applyFill="1" applyBorder="1" applyAlignment="1">
      <alignment horizontal="right" vertical="center" indent="1"/>
    </xf>
    <xf numFmtId="0" fontId="11" fillId="0" borderId="53" xfId="0" applyFont="1" applyBorder="1" applyAlignment="1">
      <alignment horizontal="right" vertical="center" indent="1"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13" fillId="0" borderId="44" xfId="0" applyFont="1" applyBorder="1" applyAlignment="1">
      <alignment horizontal="center" wrapText="1"/>
    </xf>
    <xf numFmtId="0" fontId="13" fillId="0" borderId="43" xfId="0" applyFont="1" applyBorder="1" applyAlignment="1">
      <alignment horizontal="left" vertical="center" wrapText="1" indent="1"/>
    </xf>
    <xf numFmtId="0" fontId="13" fillId="0" borderId="60" xfId="0" applyFont="1" applyBorder="1" applyAlignment="1">
      <alignment horizontal="left" vertical="center" wrapText="1" indent="1"/>
    </xf>
    <xf numFmtId="0" fontId="13" fillId="0" borderId="44" xfId="0" applyFont="1" applyBorder="1" applyAlignment="1">
      <alignment horizontal="left" vertical="center" wrapText="1" indent="1"/>
    </xf>
    <xf numFmtId="0" fontId="13" fillId="0" borderId="61" xfId="0" applyFont="1" applyBorder="1" applyAlignment="1">
      <alignment horizontal="left" vertical="center" wrapText="1" indent="1"/>
    </xf>
    <xf numFmtId="0" fontId="13" fillId="0" borderId="46" xfId="0" applyFont="1" applyBorder="1" applyAlignment="1">
      <alignment horizontal="left" vertical="center" wrapText="1" indent="1"/>
    </xf>
    <xf numFmtId="0" fontId="13" fillId="0" borderId="23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top" wrapText="1"/>
    </xf>
    <xf numFmtId="0" fontId="14" fillId="0" borderId="62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14" fillId="0" borderId="6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5" fillId="0" borderId="64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5" fillId="34" borderId="65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13" fillId="0" borderId="66" xfId="0" applyFont="1" applyBorder="1" applyAlignment="1">
      <alignment horizontal="left" vertical="center" wrapText="1" indent="1"/>
    </xf>
    <xf numFmtId="20" fontId="0" fillId="0" borderId="0" xfId="0" applyNumberFormat="1" applyAlignment="1">
      <alignment/>
    </xf>
    <xf numFmtId="20" fontId="15" fillId="0" borderId="54" xfId="0" applyNumberFormat="1" applyFont="1" applyFill="1" applyBorder="1" applyAlignment="1">
      <alignment horizontal="center" vertical="center" wrapText="1"/>
    </xf>
    <xf numFmtId="20" fontId="15" fillId="0" borderId="52" xfId="0" applyNumberFormat="1" applyFont="1" applyFill="1" applyBorder="1" applyAlignment="1">
      <alignment horizontal="center" vertical="center" wrapText="1"/>
    </xf>
    <xf numFmtId="0" fontId="11" fillId="5" borderId="46" xfId="0" applyFont="1" applyFill="1" applyBorder="1" applyAlignment="1">
      <alignment horizontal="right" vertical="center" indent="1"/>
    </xf>
    <xf numFmtId="0" fontId="13" fillId="5" borderId="44" xfId="0" applyFont="1" applyFill="1" applyBorder="1" applyAlignment="1">
      <alignment horizontal="left" vertical="center" wrapText="1" indent="1"/>
    </xf>
    <xf numFmtId="20" fontId="13" fillId="5" borderId="18" xfId="0" applyNumberFormat="1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13" fillId="0" borderId="67" xfId="0" applyFont="1" applyFill="1" applyBorder="1" applyAlignment="1">
      <alignment horizontal="center" vertical="center" wrapText="1"/>
    </xf>
    <xf numFmtId="20" fontId="13" fillId="0" borderId="67" xfId="0" applyNumberFormat="1" applyFont="1" applyFill="1" applyBorder="1" applyAlignment="1">
      <alignment horizontal="center" vertical="center" wrapText="1"/>
    </xf>
    <xf numFmtId="1" fontId="9" fillId="0" borderId="67" xfId="0" applyNumberFormat="1" applyFont="1" applyFill="1" applyBorder="1" applyAlignment="1">
      <alignment horizontal="center" vertical="center" wrapText="1"/>
    </xf>
    <xf numFmtId="2" fontId="13" fillId="0" borderId="67" xfId="0" applyNumberFormat="1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18" fillId="0" borderId="67" xfId="0" applyFont="1" applyFill="1" applyBorder="1" applyAlignment="1">
      <alignment horizontal="center" vertical="center" wrapText="1"/>
    </xf>
    <xf numFmtId="0" fontId="13" fillId="0" borderId="67" xfId="0" applyFont="1" applyFill="1" applyBorder="1" applyAlignment="1">
      <alignment horizontal="center" vertical="center" wrapText="1"/>
    </xf>
    <xf numFmtId="20" fontId="13" fillId="0" borderId="67" xfId="0" applyNumberFormat="1" applyFont="1" applyFill="1" applyBorder="1" applyAlignment="1">
      <alignment horizontal="center" vertical="center" wrapText="1"/>
    </xf>
    <xf numFmtId="1" fontId="13" fillId="0" borderId="67" xfId="0" applyNumberFormat="1" applyFont="1" applyFill="1" applyBorder="1" applyAlignment="1">
      <alignment horizontal="center" vertical="center" wrapText="1"/>
    </xf>
    <xf numFmtId="1" fontId="9" fillId="0" borderId="67" xfId="0" applyNumberFormat="1" applyFont="1" applyFill="1" applyBorder="1" applyAlignment="1">
      <alignment horizontal="center" vertical="center" wrapText="1"/>
    </xf>
    <xf numFmtId="0" fontId="19" fillId="0" borderId="6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20" fontId="13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20" fontId="13" fillId="0" borderId="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9" fillId="5" borderId="61" xfId="0" applyFont="1" applyFill="1" applyBorder="1" applyAlignment="1">
      <alignment horizontal="left" vertical="center" wrapText="1"/>
    </xf>
    <xf numFmtId="0" fontId="9" fillId="5" borderId="66" xfId="0" applyFont="1" applyFill="1" applyBorder="1" applyAlignment="1">
      <alignment horizontal="left" vertical="center" wrapText="1"/>
    </xf>
    <xf numFmtId="0" fontId="9" fillId="5" borderId="23" xfId="0" applyFont="1" applyFill="1" applyBorder="1" applyAlignment="1">
      <alignment horizontal="left" vertical="center" wrapText="1"/>
    </xf>
    <xf numFmtId="0" fontId="7" fillId="37" borderId="14" xfId="0" applyFont="1" applyFill="1" applyBorder="1" applyAlignment="1">
      <alignment horizontal="center" vertical="center" wrapText="1"/>
    </xf>
    <xf numFmtId="0" fontId="7" fillId="37" borderId="15" xfId="0" applyFont="1" applyFill="1" applyBorder="1" applyAlignment="1">
      <alignment horizontal="center" vertical="center" wrapText="1"/>
    </xf>
    <xf numFmtId="0" fontId="7" fillId="37" borderId="16" xfId="0" applyFont="1" applyFill="1" applyBorder="1" applyAlignment="1">
      <alignment horizontal="center" vertical="center" wrapText="1"/>
    </xf>
    <xf numFmtId="0" fontId="7" fillId="39" borderId="17" xfId="0" applyFont="1" applyFill="1" applyBorder="1" applyAlignment="1">
      <alignment horizontal="center" vertical="center" wrapText="1"/>
    </xf>
    <xf numFmtId="0" fontId="7" fillId="37" borderId="37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left" vertical="center"/>
    </xf>
    <xf numFmtId="0" fontId="7" fillId="34" borderId="14" xfId="0" applyFont="1" applyFill="1" applyBorder="1" applyAlignment="1">
      <alignment horizontal="center" vertical="center" wrapText="1"/>
    </xf>
    <xf numFmtId="0" fontId="7" fillId="34" borderId="37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4" fillId="32" borderId="24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25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1" fontId="9" fillId="32" borderId="18" xfId="0" applyNumberFormat="1" applyFont="1" applyFill="1" applyBorder="1" applyAlignment="1">
      <alignment horizontal="center" vertical="center" wrapText="1"/>
    </xf>
    <xf numFmtId="0" fontId="19" fillId="32" borderId="34" xfId="0" applyFont="1" applyFill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1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04997999966144562"/>
        </patternFill>
      </fill>
    </dxf>
    <dxf>
      <font>
        <color theme="0"/>
      </font>
      <fill>
        <patternFill>
          <bgColor rgb="FFFF0000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381000</xdr:rowOff>
    </xdr:from>
    <xdr:to>
      <xdr:col>2</xdr:col>
      <xdr:colOff>942975</xdr:colOff>
      <xdr:row>4</xdr:row>
      <xdr:rowOff>171450</xdr:rowOff>
    </xdr:to>
    <xdr:pic>
      <xdr:nvPicPr>
        <xdr:cNvPr id="1" name="Picture 1" descr="znakhz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381000"/>
          <a:ext cx="8953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6410325</xdr:colOff>
      <xdr:row>0</xdr:row>
      <xdr:rowOff>361950</xdr:rowOff>
    </xdr:from>
    <xdr:to>
      <xdr:col>2</xdr:col>
      <xdr:colOff>7486650</xdr:colOff>
      <xdr:row>4</xdr:row>
      <xdr:rowOff>57150</xdr:rowOff>
    </xdr:to>
    <xdr:pic>
      <xdr:nvPicPr>
        <xdr:cNvPr id="2" name="Picture 26" descr="S:\Soutěž_2007\zzs_znak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86700" y="361950"/>
          <a:ext cx="10668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285750</xdr:colOff>
      <xdr:row>2</xdr:row>
      <xdr:rowOff>123825</xdr:rowOff>
    </xdr:from>
    <xdr:to>
      <xdr:col>3</xdr:col>
      <xdr:colOff>1171575</xdr:colOff>
      <xdr:row>6</xdr:row>
      <xdr:rowOff>381000</xdr:rowOff>
    </xdr:to>
    <xdr:pic>
      <xdr:nvPicPr>
        <xdr:cNvPr id="1" name="Picture 1" descr="znakhz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590550"/>
          <a:ext cx="8858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0</xdr:row>
      <xdr:rowOff>419100</xdr:rowOff>
    </xdr:from>
    <xdr:to>
      <xdr:col>2</xdr:col>
      <xdr:colOff>1724025</xdr:colOff>
      <xdr:row>4</xdr:row>
      <xdr:rowOff>219075</xdr:rowOff>
    </xdr:to>
    <xdr:pic>
      <xdr:nvPicPr>
        <xdr:cNvPr id="1" name="Picture 1" descr="znakhz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419100"/>
          <a:ext cx="8763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1828800</xdr:colOff>
      <xdr:row>0</xdr:row>
      <xdr:rowOff>466725</xdr:rowOff>
    </xdr:from>
    <xdr:to>
      <xdr:col>2</xdr:col>
      <xdr:colOff>2895600</xdr:colOff>
      <xdr:row>4</xdr:row>
      <xdr:rowOff>161925</xdr:rowOff>
    </xdr:to>
    <xdr:pic>
      <xdr:nvPicPr>
        <xdr:cNvPr id="2" name="Picture 26" descr="S:\Soutěž_2007\zzs_znak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14600" y="466725"/>
          <a:ext cx="10668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3095625</xdr:colOff>
      <xdr:row>1</xdr:row>
      <xdr:rowOff>85725</xdr:rowOff>
    </xdr:from>
    <xdr:ext cx="6762750" cy="523875"/>
    <xdr:sp>
      <xdr:nvSpPr>
        <xdr:cNvPr id="3" name="Obdélník 3"/>
        <xdr:cNvSpPr>
          <a:spLocks/>
        </xdr:cNvSpPr>
      </xdr:nvSpPr>
      <xdr:spPr>
        <a:xfrm>
          <a:off x="3781425" y="609600"/>
          <a:ext cx="67627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/>
            <a:t>Memoriál</a:t>
          </a:r>
          <a:r>
            <a:rPr lang="en-US" cap="none" sz="2400" b="1" i="0" u="none" baseline="0"/>
            <a:t> Jindřicha Šmause 2017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1</xdr:row>
      <xdr:rowOff>0</xdr:rowOff>
    </xdr:from>
    <xdr:to>
      <xdr:col>2</xdr:col>
      <xdr:colOff>1685925</xdr:colOff>
      <xdr:row>4</xdr:row>
      <xdr:rowOff>266700</xdr:rowOff>
    </xdr:to>
    <xdr:pic>
      <xdr:nvPicPr>
        <xdr:cNvPr id="1" name="Picture 1" descr="znakhz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23825"/>
          <a:ext cx="8382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1828800</xdr:colOff>
      <xdr:row>0</xdr:row>
      <xdr:rowOff>123825</xdr:rowOff>
    </xdr:from>
    <xdr:to>
      <xdr:col>2</xdr:col>
      <xdr:colOff>2895600</xdr:colOff>
      <xdr:row>4</xdr:row>
      <xdr:rowOff>161925</xdr:rowOff>
    </xdr:to>
    <xdr:pic>
      <xdr:nvPicPr>
        <xdr:cNvPr id="2" name="Picture 26" descr="S:\Soutěž_2007\zzs_znak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123825"/>
          <a:ext cx="1066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3095625</xdr:colOff>
      <xdr:row>1</xdr:row>
      <xdr:rowOff>85725</xdr:rowOff>
    </xdr:from>
    <xdr:ext cx="6781800" cy="523875"/>
    <xdr:sp>
      <xdr:nvSpPr>
        <xdr:cNvPr id="3" name="Obdélník 3"/>
        <xdr:cNvSpPr>
          <a:spLocks/>
        </xdr:cNvSpPr>
      </xdr:nvSpPr>
      <xdr:spPr>
        <a:xfrm>
          <a:off x="4133850" y="209550"/>
          <a:ext cx="67818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/>
            <a:t>Memoriál</a:t>
          </a:r>
          <a:r>
            <a:rPr lang="en-US" cap="none" sz="2400" b="1" i="0" u="none" baseline="0"/>
            <a:t> Jindřicha Šmause 2018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1</xdr:row>
      <xdr:rowOff>0</xdr:rowOff>
    </xdr:from>
    <xdr:to>
      <xdr:col>2</xdr:col>
      <xdr:colOff>1685925</xdr:colOff>
      <xdr:row>4</xdr:row>
      <xdr:rowOff>266700</xdr:rowOff>
    </xdr:to>
    <xdr:pic>
      <xdr:nvPicPr>
        <xdr:cNvPr id="1" name="Picture 1" descr="znakhz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23825"/>
          <a:ext cx="8382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1828800</xdr:colOff>
      <xdr:row>0</xdr:row>
      <xdr:rowOff>123825</xdr:rowOff>
    </xdr:from>
    <xdr:to>
      <xdr:col>2</xdr:col>
      <xdr:colOff>2895600</xdr:colOff>
      <xdr:row>4</xdr:row>
      <xdr:rowOff>161925</xdr:rowOff>
    </xdr:to>
    <xdr:pic>
      <xdr:nvPicPr>
        <xdr:cNvPr id="2" name="Picture 26" descr="S:\Soutěž_2007\zzs_znak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123825"/>
          <a:ext cx="1066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3095625</xdr:colOff>
      <xdr:row>1</xdr:row>
      <xdr:rowOff>85725</xdr:rowOff>
    </xdr:from>
    <xdr:ext cx="6734175" cy="514350"/>
    <xdr:sp>
      <xdr:nvSpPr>
        <xdr:cNvPr id="3" name="Obdélník 3"/>
        <xdr:cNvSpPr>
          <a:spLocks/>
        </xdr:cNvSpPr>
      </xdr:nvSpPr>
      <xdr:spPr>
        <a:xfrm>
          <a:off x="4133850" y="209550"/>
          <a:ext cx="67341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/>
            <a:t>Memoriál</a:t>
          </a:r>
          <a:r>
            <a:rPr lang="en-US" cap="none" sz="2400" b="1" i="0" u="none" baseline="0"/>
            <a:t> Jindřicha Šmause 2019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609600</xdr:colOff>
      <xdr:row>35</xdr:row>
      <xdr:rowOff>38100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53400" cy="570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12</xdr:col>
      <xdr:colOff>200025</xdr:colOff>
      <xdr:row>84</xdr:row>
      <xdr:rowOff>104775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829300"/>
          <a:ext cx="8429625" cy="787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86</xdr:row>
      <xdr:rowOff>57150</xdr:rowOff>
    </xdr:from>
    <xdr:to>
      <xdr:col>12</xdr:col>
      <xdr:colOff>152400</xdr:colOff>
      <xdr:row>133</xdr:row>
      <xdr:rowOff>19050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13982700"/>
          <a:ext cx="8315325" cy="7572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Y17"/>
  <sheetViews>
    <sheetView workbookViewId="0" topLeftCell="C1">
      <selection activeCell="F9" sqref="F9"/>
    </sheetView>
  </sheetViews>
  <sheetFormatPr defaultColWidth="9.00390625" defaultRowHeight="12.75"/>
  <cols>
    <col min="1" max="1" width="4.75390625" style="0" customWidth="1"/>
    <col min="2" max="2" width="14.625" style="0" customWidth="1"/>
    <col min="3" max="3" width="101.875" style="0" customWidth="1"/>
    <col min="4" max="4" width="3.00390625" style="0" customWidth="1"/>
    <col min="5" max="5" width="9.375" style="0" customWidth="1"/>
  </cols>
  <sheetData>
    <row r="1" ht="41.25" customHeight="1"/>
    <row r="3" spans="3:25" ht="36.75">
      <c r="C3" s="112" t="s">
        <v>44</v>
      </c>
      <c r="T3" s="2"/>
      <c r="U3" s="2"/>
      <c r="V3" s="2"/>
      <c r="W3" s="2"/>
      <c r="X3" s="2"/>
      <c r="Y3" s="2"/>
    </row>
    <row r="5" ht="25.5" customHeight="1" thickBot="1">
      <c r="C5" s="70"/>
    </row>
    <row r="6" spans="2:3" ht="54.75" customHeight="1" thickBot="1">
      <c r="B6" s="83"/>
      <c r="C6" s="111" t="s">
        <v>43</v>
      </c>
    </row>
    <row r="7" spans="2:3" ht="78" customHeight="1">
      <c r="B7" s="113">
        <v>1</v>
      </c>
      <c r="C7" s="108" t="s">
        <v>57</v>
      </c>
    </row>
    <row r="8" spans="2:3" ht="78" customHeight="1">
      <c r="B8" s="114">
        <v>2</v>
      </c>
      <c r="C8" s="109" t="s">
        <v>47</v>
      </c>
    </row>
    <row r="9" spans="2:3" ht="78" customHeight="1">
      <c r="B9" s="114">
        <v>3</v>
      </c>
      <c r="C9" s="109" t="s">
        <v>48</v>
      </c>
    </row>
    <row r="10" spans="2:3" ht="78" customHeight="1">
      <c r="B10" s="114">
        <v>4</v>
      </c>
      <c r="C10" s="109" t="s">
        <v>49</v>
      </c>
    </row>
    <row r="11" spans="2:3" ht="78" customHeight="1">
      <c r="B11" s="114">
        <v>5</v>
      </c>
      <c r="C11" s="109" t="s">
        <v>50</v>
      </c>
    </row>
    <row r="12" spans="2:3" ht="78" customHeight="1">
      <c r="B12" s="114">
        <v>6</v>
      </c>
      <c r="C12" s="109" t="s">
        <v>51</v>
      </c>
    </row>
    <row r="13" spans="2:3" ht="78" customHeight="1">
      <c r="B13" s="114">
        <v>7</v>
      </c>
      <c r="C13" s="109" t="s">
        <v>42</v>
      </c>
    </row>
    <row r="14" spans="2:3" ht="78" customHeight="1">
      <c r="B14" s="114">
        <v>8</v>
      </c>
      <c r="C14" s="109" t="s">
        <v>52</v>
      </c>
    </row>
    <row r="15" spans="2:3" ht="78" customHeight="1">
      <c r="B15" s="114">
        <v>9</v>
      </c>
      <c r="C15" s="109" t="s">
        <v>53</v>
      </c>
    </row>
    <row r="16" spans="2:3" ht="78" customHeight="1">
      <c r="B16" s="114">
        <v>10</v>
      </c>
      <c r="C16" s="109" t="s">
        <v>54</v>
      </c>
    </row>
    <row r="17" spans="2:3" ht="78" customHeight="1" thickBot="1">
      <c r="B17" s="115">
        <v>11</v>
      </c>
      <c r="C17" s="110" t="s">
        <v>55</v>
      </c>
    </row>
  </sheetData>
  <sheetProtection/>
  <printOptions/>
  <pageMargins left="0.3937007874015748" right="0.1968503937007874" top="0.3937007874015748" bottom="0.1968503937007874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Z24"/>
  <sheetViews>
    <sheetView zoomScale="80" zoomScaleNormal="80" workbookViewId="0" topLeftCell="A7">
      <selection activeCell="J19" sqref="J19"/>
    </sheetView>
  </sheetViews>
  <sheetFormatPr defaultColWidth="9.00390625" defaultRowHeight="12.75"/>
  <cols>
    <col min="1" max="2" width="7.25390625" style="0" customWidth="1"/>
    <col min="4" max="4" width="47.375" style="0" customWidth="1"/>
    <col min="5" max="5" width="10.00390625" style="0" customWidth="1"/>
    <col min="6" max="6" width="9.00390625" style="0" customWidth="1"/>
    <col min="7" max="7" width="9.25390625" style="0" customWidth="1"/>
    <col min="8" max="8" width="11.75390625" style="0" customWidth="1"/>
    <col min="9" max="10" width="8.75390625" style="0" customWidth="1"/>
    <col min="11" max="12" width="9.375" style="0" customWidth="1"/>
    <col min="13" max="13" width="8.125" style="0" customWidth="1"/>
    <col min="14" max="14" width="8.625" style="0" customWidth="1"/>
    <col min="15" max="15" width="7.75390625" style="0" customWidth="1"/>
    <col min="16" max="16" width="11.00390625" style="0" customWidth="1"/>
    <col min="17" max="17" width="11.125" style="0" customWidth="1"/>
    <col min="18" max="18" width="8.75390625" style="0" customWidth="1"/>
    <col min="19" max="20" width="9.625" style="0" customWidth="1"/>
    <col min="21" max="21" width="8.75390625" style="0" customWidth="1"/>
    <col min="22" max="22" width="7.375" style="0" customWidth="1"/>
    <col min="23" max="23" width="10.875" style="0" customWidth="1"/>
    <col min="24" max="24" width="9.625" style="0" customWidth="1"/>
    <col min="25" max="25" width="11.375" style="0" customWidth="1"/>
    <col min="26" max="26" width="12.375" style="0" customWidth="1"/>
    <col min="28" max="28" width="9.00390625" style="0" customWidth="1"/>
  </cols>
  <sheetData>
    <row r="2" ht="24" customHeight="1"/>
    <row r="3" ht="12.75" customHeight="1"/>
    <row r="5" spans="6:24" ht="26.25">
      <c r="F5" s="1" t="s">
        <v>9</v>
      </c>
      <c r="S5" s="2" t="s">
        <v>58</v>
      </c>
      <c r="T5" s="2"/>
      <c r="U5" s="2"/>
      <c r="V5" s="2"/>
      <c r="W5" s="2"/>
      <c r="X5" s="2"/>
    </row>
    <row r="7" spans="3:26" ht="36" thickBot="1">
      <c r="C7" s="135" t="s">
        <v>2</v>
      </c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</row>
    <row r="8" spans="3:26" ht="13.5" customHeight="1">
      <c r="C8" s="136" t="s">
        <v>3</v>
      </c>
      <c r="D8" s="137"/>
      <c r="E8" s="142" t="s">
        <v>4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5"/>
      <c r="T8" s="3"/>
      <c r="U8" s="4"/>
      <c r="V8" s="4"/>
      <c r="W8" s="4"/>
      <c r="X8" s="34"/>
      <c r="Y8" s="22" t="s">
        <v>5</v>
      </c>
      <c r="Z8" s="15" t="s">
        <v>5</v>
      </c>
    </row>
    <row r="9" spans="3:26" ht="62.25" customHeight="1">
      <c r="C9" s="138"/>
      <c r="D9" s="139"/>
      <c r="E9" s="143"/>
      <c r="F9" s="57" t="s">
        <v>23</v>
      </c>
      <c r="G9" s="6" t="s">
        <v>0</v>
      </c>
      <c r="H9" s="58" t="s">
        <v>8</v>
      </c>
      <c r="I9" s="144" t="s">
        <v>15</v>
      </c>
      <c r="J9" s="145"/>
      <c r="K9" s="25" t="s">
        <v>21</v>
      </c>
      <c r="L9" s="63" t="s">
        <v>34</v>
      </c>
      <c r="M9" s="26" t="s">
        <v>6</v>
      </c>
      <c r="N9" s="26" t="s">
        <v>17</v>
      </c>
      <c r="O9" s="26" t="s">
        <v>19</v>
      </c>
      <c r="P9" s="27" t="s">
        <v>20</v>
      </c>
      <c r="Q9" s="28" t="s">
        <v>18</v>
      </c>
      <c r="R9" s="146" t="s">
        <v>16</v>
      </c>
      <c r="S9" s="147"/>
      <c r="T9" s="29" t="s">
        <v>6</v>
      </c>
      <c r="U9" s="30" t="s">
        <v>17</v>
      </c>
      <c r="V9" s="30" t="s">
        <v>19</v>
      </c>
      <c r="W9" s="30" t="s">
        <v>20</v>
      </c>
      <c r="X9" s="31" t="s">
        <v>18</v>
      </c>
      <c r="Y9" s="23" t="s">
        <v>6</v>
      </c>
      <c r="Z9" s="16" t="s">
        <v>1</v>
      </c>
    </row>
    <row r="10" spans="3:26" ht="25.5" customHeight="1" thickBot="1">
      <c r="C10" s="140"/>
      <c r="D10" s="141"/>
      <c r="E10" s="143"/>
      <c r="F10" s="7" t="s">
        <v>7</v>
      </c>
      <c r="G10" s="8" t="s">
        <v>6</v>
      </c>
      <c r="H10" s="9" t="s">
        <v>6</v>
      </c>
      <c r="I10" s="10" t="s">
        <v>6</v>
      </c>
      <c r="J10" s="59" t="s">
        <v>1</v>
      </c>
      <c r="K10" s="151" t="s">
        <v>22</v>
      </c>
      <c r="L10" s="152"/>
      <c r="M10" s="149"/>
      <c r="N10" s="149"/>
      <c r="O10" s="149"/>
      <c r="P10" s="149"/>
      <c r="Q10" s="150"/>
      <c r="R10" s="21" t="s">
        <v>6</v>
      </c>
      <c r="S10" s="60" t="s">
        <v>1</v>
      </c>
      <c r="T10" s="148" t="s">
        <v>22</v>
      </c>
      <c r="U10" s="149"/>
      <c r="V10" s="149"/>
      <c r="W10" s="149"/>
      <c r="X10" s="150"/>
      <c r="Y10" s="24"/>
      <c r="Z10" s="17"/>
    </row>
    <row r="11" spans="2:26" ht="33" customHeight="1">
      <c r="B11" s="64">
        <v>1</v>
      </c>
      <c r="C11" s="131" t="s">
        <v>24</v>
      </c>
      <c r="D11" s="132"/>
      <c r="E11" s="35">
        <v>0.69375</v>
      </c>
      <c r="F11" s="19">
        <f>(L11*-3)</f>
        <v>-15</v>
      </c>
      <c r="G11" s="13">
        <v>75</v>
      </c>
      <c r="H11" s="13">
        <v>95</v>
      </c>
      <c r="I11" s="13">
        <v>99</v>
      </c>
      <c r="J11" s="51">
        <f>RANK(P11,$P$11:$P$24,0)</f>
        <v>13</v>
      </c>
      <c r="K11" s="41">
        <f aca="true" t="shared" si="0" ref="K11:K24">HOUR(E11)*60+MINUTE(E11)-900</f>
        <v>99</v>
      </c>
      <c r="L11" s="41">
        <f>IF(K11&gt;0,CEILING(K11/20,1),0)</f>
        <v>5</v>
      </c>
      <c r="M11" s="39">
        <f>SUM(G11:I11)</f>
        <v>269</v>
      </c>
      <c r="N11" s="37">
        <f>(E11)</f>
        <v>0.69375</v>
      </c>
      <c r="O11" s="20">
        <v>0</v>
      </c>
      <c r="P11" s="43">
        <f>SUM(M11,O11/100)</f>
        <v>269</v>
      </c>
      <c r="Q11" s="18">
        <f>RANK(P11,$P$11:$P$24,0)</f>
        <v>13</v>
      </c>
      <c r="R11" s="11">
        <v>112</v>
      </c>
      <c r="S11" s="53">
        <f>RANK(W11,$W$11:$W$24,0)</f>
        <v>10</v>
      </c>
      <c r="T11" s="45">
        <f>SUM(R11)</f>
        <v>112</v>
      </c>
      <c r="U11" s="46">
        <f>(E11)</f>
        <v>0.69375</v>
      </c>
      <c r="V11" s="47">
        <v>0</v>
      </c>
      <c r="W11" s="43">
        <f>SUM(R11,V11/100)</f>
        <v>112</v>
      </c>
      <c r="X11" s="18">
        <f>RANK(W11,$W$11:$W$24,0)</f>
        <v>10</v>
      </c>
      <c r="Y11" s="61">
        <f>SUM(F11,P11,W11)</f>
        <v>366</v>
      </c>
      <c r="Z11" s="55">
        <f>RANK(Y11,$Y$11:$Y$24,0)</f>
        <v>9</v>
      </c>
    </row>
    <row r="12" spans="2:26" ht="32.25" customHeight="1">
      <c r="B12" s="65">
        <v>2</v>
      </c>
      <c r="C12" s="131" t="s">
        <v>11</v>
      </c>
      <c r="D12" s="132"/>
      <c r="E12" s="35">
        <v>0.7805555555555556</v>
      </c>
      <c r="F12" s="19">
        <f aca="true" t="shared" si="1" ref="F12:F23">(L12*-3)</f>
        <v>-36</v>
      </c>
      <c r="G12" s="13">
        <v>113</v>
      </c>
      <c r="H12" s="13">
        <v>141</v>
      </c>
      <c r="I12" s="13">
        <v>63</v>
      </c>
      <c r="J12" s="51">
        <f aca="true" t="shared" si="2" ref="J12:J24">RANK(P12,$P$11:$P$24,0)</f>
        <v>7</v>
      </c>
      <c r="K12" s="41">
        <f t="shared" si="0"/>
        <v>224</v>
      </c>
      <c r="L12" s="41">
        <f aca="true" t="shared" si="3" ref="L12:L24">IF(K12&gt;0,CEILING(K12/20,1),0)</f>
        <v>12</v>
      </c>
      <c r="M12" s="39">
        <f aca="true" t="shared" si="4" ref="M12:M24">SUM(G12:I12)</f>
        <v>317</v>
      </c>
      <c r="N12" s="37">
        <f aca="true" t="shared" si="5" ref="N12:N24">(E12)</f>
        <v>0.7805555555555556</v>
      </c>
      <c r="O12" s="20">
        <v>0</v>
      </c>
      <c r="P12" s="43">
        <f aca="true" t="shared" si="6" ref="P12:P24">SUM(M12,O12/100)</f>
        <v>317</v>
      </c>
      <c r="Q12" s="18">
        <f aca="true" t="shared" si="7" ref="Q12:Q24">RANK(P12,$P$11:$P$24,0)</f>
        <v>7</v>
      </c>
      <c r="R12" s="11">
        <v>148</v>
      </c>
      <c r="S12" s="53">
        <f aca="true" t="shared" si="8" ref="S12:S24">RANK(W12,$W$11:$W$24,0)</f>
        <v>3</v>
      </c>
      <c r="T12" s="45">
        <f aca="true" t="shared" si="9" ref="T12:T24">SUM(R12)</f>
        <v>148</v>
      </c>
      <c r="U12" s="46">
        <f aca="true" t="shared" si="10" ref="U12:U24">(E12)</f>
        <v>0.7805555555555556</v>
      </c>
      <c r="V12" s="47">
        <v>1</v>
      </c>
      <c r="W12" s="43">
        <f aca="true" t="shared" si="11" ref="W12:W24">SUM(R12,V12/100)</f>
        <v>148.01</v>
      </c>
      <c r="X12" s="18">
        <f aca="true" t="shared" si="12" ref="X12:X24">RANK(W12,$W$11:$W$24,0)</f>
        <v>3</v>
      </c>
      <c r="Y12" s="61">
        <f aca="true" t="shared" si="13" ref="Y12:Y24">SUM(F12,P12,W12)</f>
        <v>429.01</v>
      </c>
      <c r="Z12" s="55">
        <f aca="true" t="shared" si="14" ref="Z12:Z24">RANK(Y12,$Y$11:$Y$24,0)</f>
        <v>7</v>
      </c>
    </row>
    <row r="13" spans="2:26" ht="32.25" customHeight="1">
      <c r="B13" s="65">
        <v>3</v>
      </c>
      <c r="C13" s="133" t="s">
        <v>10</v>
      </c>
      <c r="D13" s="153"/>
      <c r="E13" s="35">
        <v>0.8125</v>
      </c>
      <c r="F13" s="19">
        <f t="shared" si="1"/>
        <v>-42</v>
      </c>
      <c r="G13" s="13">
        <v>51</v>
      </c>
      <c r="H13" s="13">
        <v>59</v>
      </c>
      <c r="I13" s="13">
        <v>52</v>
      </c>
      <c r="J13" s="51">
        <f t="shared" si="2"/>
        <v>14</v>
      </c>
      <c r="K13" s="41">
        <f t="shared" si="0"/>
        <v>270</v>
      </c>
      <c r="L13" s="41">
        <f t="shared" si="3"/>
        <v>14</v>
      </c>
      <c r="M13" s="39">
        <f t="shared" si="4"/>
        <v>162</v>
      </c>
      <c r="N13" s="37">
        <f t="shared" si="5"/>
        <v>0.8125</v>
      </c>
      <c r="O13" s="20">
        <v>0</v>
      </c>
      <c r="P13" s="43">
        <f t="shared" si="6"/>
        <v>162</v>
      </c>
      <c r="Q13" s="18">
        <f t="shared" si="7"/>
        <v>14</v>
      </c>
      <c r="R13" s="11">
        <v>125</v>
      </c>
      <c r="S13" s="53">
        <f t="shared" si="8"/>
        <v>7</v>
      </c>
      <c r="T13" s="45">
        <f t="shared" si="9"/>
        <v>125</v>
      </c>
      <c r="U13" s="46">
        <f t="shared" si="10"/>
        <v>0.8125</v>
      </c>
      <c r="V13" s="47">
        <v>0</v>
      </c>
      <c r="W13" s="43">
        <f t="shared" si="11"/>
        <v>125</v>
      </c>
      <c r="X13" s="18">
        <f t="shared" si="12"/>
        <v>7</v>
      </c>
      <c r="Y13" s="61">
        <f t="shared" si="13"/>
        <v>245</v>
      </c>
      <c r="Z13" s="55">
        <f t="shared" si="14"/>
        <v>14</v>
      </c>
    </row>
    <row r="14" spans="2:26" ht="32.25" customHeight="1">
      <c r="B14" s="65">
        <v>4</v>
      </c>
      <c r="C14" s="131" t="s">
        <v>12</v>
      </c>
      <c r="D14" s="132"/>
      <c r="E14" s="35">
        <v>0.6583333333333333</v>
      </c>
      <c r="F14" s="19">
        <f t="shared" si="1"/>
        <v>-9</v>
      </c>
      <c r="G14" s="13">
        <v>99</v>
      </c>
      <c r="H14" s="13">
        <v>119</v>
      </c>
      <c r="I14" s="13">
        <v>65</v>
      </c>
      <c r="J14" s="51">
        <f t="shared" si="2"/>
        <v>11</v>
      </c>
      <c r="K14" s="41">
        <f t="shared" si="0"/>
        <v>48</v>
      </c>
      <c r="L14" s="41">
        <f t="shared" si="3"/>
        <v>3</v>
      </c>
      <c r="M14" s="39">
        <f t="shared" si="4"/>
        <v>283</v>
      </c>
      <c r="N14" s="37">
        <f t="shared" si="5"/>
        <v>0.6583333333333333</v>
      </c>
      <c r="O14" s="20">
        <v>0</v>
      </c>
      <c r="P14" s="43">
        <f t="shared" si="6"/>
        <v>283</v>
      </c>
      <c r="Q14" s="18">
        <f t="shared" si="7"/>
        <v>11</v>
      </c>
      <c r="R14" s="11">
        <v>60</v>
      </c>
      <c r="S14" s="53">
        <f t="shared" si="8"/>
        <v>13</v>
      </c>
      <c r="T14" s="45">
        <f t="shared" si="9"/>
        <v>60</v>
      </c>
      <c r="U14" s="46">
        <f t="shared" si="10"/>
        <v>0.6583333333333333</v>
      </c>
      <c r="V14" s="47">
        <v>0</v>
      </c>
      <c r="W14" s="43">
        <f t="shared" si="11"/>
        <v>60</v>
      </c>
      <c r="X14" s="18">
        <f t="shared" si="12"/>
        <v>13</v>
      </c>
      <c r="Y14" s="61">
        <f t="shared" si="13"/>
        <v>334</v>
      </c>
      <c r="Z14" s="55">
        <f t="shared" si="14"/>
        <v>12</v>
      </c>
    </row>
    <row r="15" spans="2:26" ht="33" customHeight="1">
      <c r="B15" s="65">
        <v>5</v>
      </c>
      <c r="C15" s="131" t="s">
        <v>25</v>
      </c>
      <c r="D15" s="132"/>
      <c r="E15" s="35">
        <v>0.8312499999999999</v>
      </c>
      <c r="F15" s="19">
        <f t="shared" si="1"/>
        <v>-45</v>
      </c>
      <c r="G15" s="13">
        <v>138</v>
      </c>
      <c r="H15" s="13">
        <v>95</v>
      </c>
      <c r="I15" s="13">
        <v>100</v>
      </c>
      <c r="J15" s="51">
        <f t="shared" si="2"/>
        <v>6</v>
      </c>
      <c r="K15" s="41">
        <f t="shared" si="0"/>
        <v>297</v>
      </c>
      <c r="L15" s="41">
        <f t="shared" si="3"/>
        <v>15</v>
      </c>
      <c r="M15" s="39">
        <f t="shared" si="4"/>
        <v>333</v>
      </c>
      <c r="N15" s="37">
        <f t="shared" si="5"/>
        <v>0.8312499999999999</v>
      </c>
      <c r="O15" s="20">
        <v>3</v>
      </c>
      <c r="P15" s="43">
        <f t="shared" si="6"/>
        <v>333.03</v>
      </c>
      <c r="Q15" s="18">
        <f t="shared" si="7"/>
        <v>6</v>
      </c>
      <c r="R15" s="11">
        <v>141</v>
      </c>
      <c r="S15" s="53">
        <f t="shared" si="8"/>
        <v>4</v>
      </c>
      <c r="T15" s="45">
        <f t="shared" si="9"/>
        <v>141</v>
      </c>
      <c r="U15" s="46">
        <f t="shared" si="10"/>
        <v>0.8312499999999999</v>
      </c>
      <c r="V15" s="47">
        <v>0</v>
      </c>
      <c r="W15" s="43">
        <f t="shared" si="11"/>
        <v>141</v>
      </c>
      <c r="X15" s="18">
        <f t="shared" si="12"/>
        <v>4</v>
      </c>
      <c r="Y15" s="61">
        <f t="shared" si="13"/>
        <v>429.03</v>
      </c>
      <c r="Z15" s="55">
        <f t="shared" si="14"/>
        <v>6</v>
      </c>
    </row>
    <row r="16" spans="2:26" ht="33" customHeight="1">
      <c r="B16" s="65">
        <v>6</v>
      </c>
      <c r="C16" s="131" t="s">
        <v>26</v>
      </c>
      <c r="D16" s="132"/>
      <c r="E16" s="35">
        <v>0.5868055555555556</v>
      </c>
      <c r="F16" s="19">
        <f t="shared" si="1"/>
        <v>0</v>
      </c>
      <c r="G16" s="13">
        <v>110</v>
      </c>
      <c r="H16" s="13">
        <v>131</v>
      </c>
      <c r="I16" s="13">
        <v>95</v>
      </c>
      <c r="J16" s="51">
        <f t="shared" si="2"/>
        <v>5</v>
      </c>
      <c r="K16" s="41">
        <f t="shared" si="0"/>
        <v>-55</v>
      </c>
      <c r="L16" s="41">
        <f t="shared" si="3"/>
        <v>0</v>
      </c>
      <c r="M16" s="39">
        <f t="shared" si="4"/>
        <v>336</v>
      </c>
      <c r="N16" s="37">
        <f t="shared" si="5"/>
        <v>0.5868055555555556</v>
      </c>
      <c r="O16" s="20">
        <v>0</v>
      </c>
      <c r="P16" s="43">
        <f t="shared" si="6"/>
        <v>336</v>
      </c>
      <c r="Q16" s="18">
        <f t="shared" si="7"/>
        <v>5</v>
      </c>
      <c r="R16" s="11">
        <v>128</v>
      </c>
      <c r="S16" s="53">
        <f t="shared" si="8"/>
        <v>6</v>
      </c>
      <c r="T16" s="45">
        <f t="shared" si="9"/>
        <v>128</v>
      </c>
      <c r="U16" s="46">
        <f t="shared" si="10"/>
        <v>0.5868055555555556</v>
      </c>
      <c r="V16" s="47">
        <v>0</v>
      </c>
      <c r="W16" s="43">
        <f t="shared" si="11"/>
        <v>128</v>
      </c>
      <c r="X16" s="18">
        <f t="shared" si="12"/>
        <v>6</v>
      </c>
      <c r="Y16" s="61">
        <f t="shared" si="13"/>
        <v>464</v>
      </c>
      <c r="Z16" s="55">
        <f t="shared" si="14"/>
        <v>2</v>
      </c>
    </row>
    <row r="17" spans="2:26" ht="33" customHeight="1">
      <c r="B17" s="65">
        <v>7</v>
      </c>
      <c r="C17" s="131" t="s">
        <v>27</v>
      </c>
      <c r="D17" s="132"/>
      <c r="E17" s="35">
        <v>0.7979166666666666</v>
      </c>
      <c r="F17" s="19">
        <f t="shared" si="1"/>
        <v>-39</v>
      </c>
      <c r="G17" s="13">
        <v>120</v>
      </c>
      <c r="H17" s="13">
        <v>117</v>
      </c>
      <c r="I17" s="13">
        <v>105</v>
      </c>
      <c r="J17" s="51">
        <f t="shared" si="2"/>
        <v>4</v>
      </c>
      <c r="K17" s="41">
        <f t="shared" si="0"/>
        <v>249</v>
      </c>
      <c r="L17" s="41">
        <f t="shared" si="3"/>
        <v>13</v>
      </c>
      <c r="M17" s="39">
        <f t="shared" si="4"/>
        <v>342</v>
      </c>
      <c r="N17" s="37">
        <f t="shared" si="5"/>
        <v>0.7979166666666666</v>
      </c>
      <c r="O17" s="20">
        <v>0</v>
      </c>
      <c r="P17" s="43">
        <f t="shared" si="6"/>
        <v>342</v>
      </c>
      <c r="Q17" s="18">
        <f t="shared" si="7"/>
        <v>4</v>
      </c>
      <c r="R17" s="11">
        <v>159</v>
      </c>
      <c r="S17" s="53">
        <f t="shared" si="8"/>
        <v>1</v>
      </c>
      <c r="T17" s="45">
        <v>155</v>
      </c>
      <c r="U17" s="46">
        <f t="shared" si="10"/>
        <v>0.7979166666666666</v>
      </c>
      <c r="V17" s="47">
        <v>0</v>
      </c>
      <c r="W17" s="43">
        <f t="shared" si="11"/>
        <v>159</v>
      </c>
      <c r="X17" s="18">
        <f t="shared" si="12"/>
        <v>1</v>
      </c>
      <c r="Y17" s="61">
        <f t="shared" si="13"/>
        <v>462</v>
      </c>
      <c r="Z17" s="55">
        <f t="shared" si="14"/>
        <v>3</v>
      </c>
    </row>
    <row r="18" spans="2:26" ht="33" customHeight="1">
      <c r="B18" s="65">
        <v>8</v>
      </c>
      <c r="C18" s="133" t="s">
        <v>13</v>
      </c>
      <c r="D18" s="134"/>
      <c r="E18" s="35">
        <v>0.7763888888888889</v>
      </c>
      <c r="F18" s="19">
        <f t="shared" si="1"/>
        <v>-33</v>
      </c>
      <c r="G18" s="13">
        <v>127</v>
      </c>
      <c r="H18" s="13">
        <v>123</v>
      </c>
      <c r="I18" s="13">
        <v>97</v>
      </c>
      <c r="J18" s="51">
        <f t="shared" si="2"/>
        <v>3</v>
      </c>
      <c r="K18" s="41">
        <f t="shared" si="0"/>
        <v>218</v>
      </c>
      <c r="L18" s="41">
        <f t="shared" si="3"/>
        <v>11</v>
      </c>
      <c r="M18" s="39">
        <f t="shared" si="4"/>
        <v>347</v>
      </c>
      <c r="N18" s="37">
        <f t="shared" si="5"/>
        <v>0.7763888888888889</v>
      </c>
      <c r="O18" s="20">
        <v>0</v>
      </c>
      <c r="P18" s="43">
        <f t="shared" si="6"/>
        <v>347</v>
      </c>
      <c r="Q18" s="18">
        <f t="shared" si="7"/>
        <v>3</v>
      </c>
      <c r="R18" s="11">
        <v>132</v>
      </c>
      <c r="S18" s="53">
        <f t="shared" si="8"/>
        <v>5</v>
      </c>
      <c r="T18" s="45">
        <f t="shared" si="9"/>
        <v>132</v>
      </c>
      <c r="U18" s="46">
        <f t="shared" si="10"/>
        <v>0.7763888888888889</v>
      </c>
      <c r="V18" s="47">
        <v>0</v>
      </c>
      <c r="W18" s="43">
        <f t="shared" si="11"/>
        <v>132</v>
      </c>
      <c r="X18" s="18">
        <f t="shared" si="12"/>
        <v>5</v>
      </c>
      <c r="Y18" s="61">
        <f t="shared" si="13"/>
        <v>446</v>
      </c>
      <c r="Z18" s="55">
        <f t="shared" si="14"/>
        <v>4</v>
      </c>
    </row>
    <row r="19" spans="2:26" ht="30" customHeight="1">
      <c r="B19" s="65">
        <v>9</v>
      </c>
      <c r="C19" s="131" t="s">
        <v>28</v>
      </c>
      <c r="D19" s="132"/>
      <c r="E19" s="35">
        <v>0.7763888888888889</v>
      </c>
      <c r="F19" s="19">
        <f t="shared" si="1"/>
        <v>-33</v>
      </c>
      <c r="G19" s="13">
        <v>99</v>
      </c>
      <c r="H19" s="13">
        <v>113</v>
      </c>
      <c r="I19" s="13">
        <v>95</v>
      </c>
      <c r="J19" s="51">
        <f t="shared" si="2"/>
        <v>8</v>
      </c>
      <c r="K19" s="41">
        <f t="shared" si="0"/>
        <v>218</v>
      </c>
      <c r="L19" s="41">
        <f t="shared" si="3"/>
        <v>11</v>
      </c>
      <c r="M19" s="39">
        <f t="shared" si="4"/>
        <v>307</v>
      </c>
      <c r="N19" s="37">
        <f t="shared" si="5"/>
        <v>0.7763888888888889</v>
      </c>
      <c r="O19" s="20">
        <v>0</v>
      </c>
      <c r="P19" s="43">
        <f t="shared" si="6"/>
        <v>307</v>
      </c>
      <c r="Q19" s="18">
        <f t="shared" si="7"/>
        <v>8</v>
      </c>
      <c r="R19" s="11">
        <v>119</v>
      </c>
      <c r="S19" s="53">
        <f t="shared" si="8"/>
        <v>9</v>
      </c>
      <c r="T19" s="45">
        <f t="shared" si="9"/>
        <v>119</v>
      </c>
      <c r="U19" s="46">
        <f t="shared" si="10"/>
        <v>0.7763888888888889</v>
      </c>
      <c r="V19" s="47">
        <v>0</v>
      </c>
      <c r="W19" s="43">
        <f t="shared" si="11"/>
        <v>119</v>
      </c>
      <c r="X19" s="18">
        <f t="shared" si="12"/>
        <v>9</v>
      </c>
      <c r="Y19" s="61">
        <f t="shared" si="13"/>
        <v>393</v>
      </c>
      <c r="Z19" s="55">
        <f t="shared" si="14"/>
        <v>8</v>
      </c>
    </row>
    <row r="20" spans="2:26" ht="33" customHeight="1">
      <c r="B20" s="65">
        <v>10</v>
      </c>
      <c r="C20" s="131" t="s">
        <v>29</v>
      </c>
      <c r="D20" s="132"/>
      <c r="E20" s="35">
        <v>0.7993055555555556</v>
      </c>
      <c r="F20" s="19">
        <f t="shared" si="1"/>
        <v>-39</v>
      </c>
      <c r="G20" s="13">
        <v>95</v>
      </c>
      <c r="H20" s="13">
        <v>127</v>
      </c>
      <c r="I20" s="13">
        <v>74</v>
      </c>
      <c r="J20" s="51">
        <f t="shared" si="2"/>
        <v>9</v>
      </c>
      <c r="K20" s="41">
        <f t="shared" si="0"/>
        <v>251</v>
      </c>
      <c r="L20" s="41">
        <f t="shared" si="3"/>
        <v>13</v>
      </c>
      <c r="M20" s="39">
        <f t="shared" si="4"/>
        <v>296</v>
      </c>
      <c r="N20" s="37">
        <f t="shared" si="5"/>
        <v>0.7993055555555556</v>
      </c>
      <c r="O20" s="20">
        <v>0</v>
      </c>
      <c r="P20" s="43">
        <f t="shared" si="6"/>
        <v>296</v>
      </c>
      <c r="Q20" s="18">
        <f t="shared" si="7"/>
        <v>9</v>
      </c>
      <c r="R20" s="11">
        <v>50</v>
      </c>
      <c r="S20" s="53">
        <f t="shared" si="8"/>
        <v>14</v>
      </c>
      <c r="T20" s="45">
        <f t="shared" si="9"/>
        <v>50</v>
      </c>
      <c r="U20" s="46">
        <f t="shared" si="10"/>
        <v>0.7993055555555556</v>
      </c>
      <c r="V20" s="47">
        <v>0</v>
      </c>
      <c r="W20" s="43">
        <f t="shared" si="11"/>
        <v>50</v>
      </c>
      <c r="X20" s="18">
        <f t="shared" si="12"/>
        <v>14</v>
      </c>
      <c r="Y20" s="61">
        <f t="shared" si="13"/>
        <v>307</v>
      </c>
      <c r="Z20" s="55">
        <f t="shared" si="14"/>
        <v>13</v>
      </c>
    </row>
    <row r="21" spans="2:26" ht="33" customHeight="1">
      <c r="B21" s="65">
        <v>11</v>
      </c>
      <c r="C21" s="131" t="s">
        <v>30</v>
      </c>
      <c r="D21" s="132"/>
      <c r="E21" s="35">
        <v>0.7875</v>
      </c>
      <c r="F21" s="19">
        <f t="shared" si="1"/>
        <v>-36</v>
      </c>
      <c r="G21" s="13">
        <v>83</v>
      </c>
      <c r="H21" s="13">
        <v>100</v>
      </c>
      <c r="I21" s="13">
        <v>87</v>
      </c>
      <c r="J21" s="51">
        <f t="shared" si="2"/>
        <v>12</v>
      </c>
      <c r="K21" s="41">
        <f t="shared" si="0"/>
        <v>234</v>
      </c>
      <c r="L21" s="41">
        <f t="shared" si="3"/>
        <v>12</v>
      </c>
      <c r="M21" s="39">
        <f t="shared" si="4"/>
        <v>270</v>
      </c>
      <c r="N21" s="37">
        <f t="shared" si="5"/>
        <v>0.7875</v>
      </c>
      <c r="O21" s="20">
        <v>2</v>
      </c>
      <c r="P21" s="43">
        <f t="shared" si="6"/>
        <v>270.02</v>
      </c>
      <c r="Q21" s="18">
        <f t="shared" si="7"/>
        <v>12</v>
      </c>
      <c r="R21" s="11">
        <v>100</v>
      </c>
      <c r="S21" s="53">
        <f t="shared" si="8"/>
        <v>11</v>
      </c>
      <c r="T21" s="45">
        <f t="shared" si="9"/>
        <v>100</v>
      </c>
      <c r="U21" s="46">
        <f t="shared" si="10"/>
        <v>0.7875</v>
      </c>
      <c r="V21" s="47">
        <v>0</v>
      </c>
      <c r="W21" s="43">
        <f t="shared" si="11"/>
        <v>100</v>
      </c>
      <c r="X21" s="18">
        <f t="shared" si="12"/>
        <v>11</v>
      </c>
      <c r="Y21" s="61">
        <f t="shared" si="13"/>
        <v>334.02</v>
      </c>
      <c r="Z21" s="55">
        <f t="shared" si="14"/>
        <v>10</v>
      </c>
    </row>
    <row r="22" spans="2:26" ht="33" customHeight="1">
      <c r="B22" s="65">
        <v>12</v>
      </c>
      <c r="C22" s="131" t="s">
        <v>31</v>
      </c>
      <c r="D22" s="132"/>
      <c r="E22" s="35">
        <v>0.6777777777777777</v>
      </c>
      <c r="F22" s="19">
        <f t="shared" si="1"/>
        <v>-12</v>
      </c>
      <c r="G22" s="13">
        <v>118</v>
      </c>
      <c r="H22" s="13">
        <v>133</v>
      </c>
      <c r="I22" s="13">
        <v>113</v>
      </c>
      <c r="J22" s="51">
        <f>RANK(P22,$P$11:$P$24,0)</f>
        <v>1</v>
      </c>
      <c r="K22" s="41">
        <f>HOUR(E22)*60+MINUTE(E22)-900</f>
        <v>76</v>
      </c>
      <c r="L22" s="41">
        <f t="shared" si="3"/>
        <v>4</v>
      </c>
      <c r="M22" s="39">
        <f t="shared" si="4"/>
        <v>364</v>
      </c>
      <c r="N22" s="37">
        <f>(E22)</f>
        <v>0.6777777777777777</v>
      </c>
      <c r="O22" s="20">
        <v>0</v>
      </c>
      <c r="P22" s="43">
        <f t="shared" si="6"/>
        <v>364</v>
      </c>
      <c r="Q22" s="18">
        <f>RANK(P22,$P$11:$P$24,0)</f>
        <v>1</v>
      </c>
      <c r="R22" s="11">
        <v>148</v>
      </c>
      <c r="S22" s="53">
        <f>RANK(W22,$W$11:$W$24,0)</f>
        <v>2</v>
      </c>
      <c r="T22" s="45">
        <f>SUM(R22)</f>
        <v>148</v>
      </c>
      <c r="U22" s="46">
        <f>(E22)</f>
        <v>0.6777777777777777</v>
      </c>
      <c r="V22" s="47">
        <v>2</v>
      </c>
      <c r="W22" s="43">
        <f t="shared" si="11"/>
        <v>148.02</v>
      </c>
      <c r="X22" s="18">
        <f>RANK(W22,$W$11:$W$24,0)</f>
        <v>2</v>
      </c>
      <c r="Y22" s="61">
        <f t="shared" si="13"/>
        <v>500.02</v>
      </c>
      <c r="Z22" s="55">
        <f>RANK(Y22,$Y$11:$Y$24,0)</f>
        <v>1</v>
      </c>
    </row>
    <row r="23" spans="2:26" ht="33" customHeight="1">
      <c r="B23" s="65">
        <v>13</v>
      </c>
      <c r="C23" s="131" t="s">
        <v>32</v>
      </c>
      <c r="D23" s="132"/>
      <c r="E23" s="35">
        <v>0.7638888888888888</v>
      </c>
      <c r="F23" s="19">
        <f t="shared" si="1"/>
        <v>-30</v>
      </c>
      <c r="G23" s="13">
        <v>105</v>
      </c>
      <c r="H23" s="13">
        <v>146</v>
      </c>
      <c r="I23" s="13">
        <v>97</v>
      </c>
      <c r="J23" s="51">
        <f>RANK(P23,$P$11:$P$24,0)</f>
        <v>2</v>
      </c>
      <c r="K23" s="41">
        <f>HOUR(E23)*60+MINUTE(E23)-900</f>
        <v>200</v>
      </c>
      <c r="L23" s="41">
        <f t="shared" si="3"/>
        <v>10</v>
      </c>
      <c r="M23" s="39">
        <f t="shared" si="4"/>
        <v>348</v>
      </c>
      <c r="N23" s="37">
        <f>(E23)</f>
        <v>0.7638888888888888</v>
      </c>
      <c r="O23" s="20">
        <v>0</v>
      </c>
      <c r="P23" s="43">
        <f t="shared" si="6"/>
        <v>348</v>
      </c>
      <c r="Q23" s="18">
        <f>RANK(P23,$P$11:$P$24,0)</f>
        <v>2</v>
      </c>
      <c r="R23" s="11">
        <v>124</v>
      </c>
      <c r="S23" s="53">
        <f>RANK(W23,$W$11:$W$24,0)</f>
        <v>8</v>
      </c>
      <c r="T23" s="45">
        <f>SUM(R23)</f>
        <v>124</v>
      </c>
      <c r="U23" s="46">
        <f>(E23)</f>
        <v>0.7638888888888888</v>
      </c>
      <c r="V23" s="47">
        <v>0</v>
      </c>
      <c r="W23" s="43">
        <f t="shared" si="11"/>
        <v>124</v>
      </c>
      <c r="X23" s="18">
        <f>RANK(W23,$W$11:$W$24,0)</f>
        <v>8</v>
      </c>
      <c r="Y23" s="61">
        <f t="shared" si="13"/>
        <v>442</v>
      </c>
      <c r="Z23" s="55">
        <f>RANK(Y23,$Y$11:$Y$24,0)</f>
        <v>5</v>
      </c>
    </row>
    <row r="24" spans="2:26" ht="33" customHeight="1" thickBot="1">
      <c r="B24" s="66">
        <v>14</v>
      </c>
      <c r="C24" s="129" t="s">
        <v>33</v>
      </c>
      <c r="D24" s="130"/>
      <c r="E24" s="36">
        <v>0.8243055555555556</v>
      </c>
      <c r="F24" s="14">
        <f>(L24*-3)</f>
        <v>-45</v>
      </c>
      <c r="G24" s="14">
        <v>86</v>
      </c>
      <c r="H24" s="14">
        <v>116</v>
      </c>
      <c r="I24" s="14">
        <v>85</v>
      </c>
      <c r="J24" s="52">
        <f t="shared" si="2"/>
        <v>10</v>
      </c>
      <c r="K24" s="42">
        <f t="shared" si="0"/>
        <v>287</v>
      </c>
      <c r="L24" s="42">
        <f t="shared" si="3"/>
        <v>15</v>
      </c>
      <c r="M24" s="40">
        <f t="shared" si="4"/>
        <v>287</v>
      </c>
      <c r="N24" s="38">
        <f t="shared" si="5"/>
        <v>0.8243055555555556</v>
      </c>
      <c r="O24" s="33">
        <v>1</v>
      </c>
      <c r="P24" s="44">
        <f t="shared" si="6"/>
        <v>287.01</v>
      </c>
      <c r="Q24" s="32">
        <f t="shared" si="7"/>
        <v>10</v>
      </c>
      <c r="R24" s="12">
        <v>92</v>
      </c>
      <c r="S24" s="54">
        <f t="shared" si="8"/>
        <v>12</v>
      </c>
      <c r="T24" s="48">
        <f t="shared" si="9"/>
        <v>92</v>
      </c>
      <c r="U24" s="49">
        <f t="shared" si="10"/>
        <v>0.8243055555555556</v>
      </c>
      <c r="V24" s="50">
        <v>0</v>
      </c>
      <c r="W24" s="44">
        <f t="shared" si="11"/>
        <v>92</v>
      </c>
      <c r="X24" s="32">
        <f t="shared" si="12"/>
        <v>12</v>
      </c>
      <c r="Y24" s="62">
        <f t="shared" si="13"/>
        <v>334.01</v>
      </c>
      <c r="Z24" s="56">
        <f t="shared" si="14"/>
        <v>11</v>
      </c>
    </row>
  </sheetData>
  <sheetProtection/>
  <mergeCells count="21">
    <mergeCell ref="C11:D11"/>
    <mergeCell ref="C21:D21"/>
    <mergeCell ref="C15:D15"/>
    <mergeCell ref="C16:D16"/>
    <mergeCell ref="C12:D12"/>
    <mergeCell ref="C13:D13"/>
    <mergeCell ref="C14:D14"/>
    <mergeCell ref="C7:Z7"/>
    <mergeCell ref="C8:D10"/>
    <mergeCell ref="E8:E10"/>
    <mergeCell ref="I9:J9"/>
    <mergeCell ref="R9:S9"/>
    <mergeCell ref="T10:X10"/>
    <mergeCell ref="K10:Q10"/>
    <mergeCell ref="C24:D24"/>
    <mergeCell ref="C17:D17"/>
    <mergeCell ref="C18:D18"/>
    <mergeCell ref="C19:D19"/>
    <mergeCell ref="C20:D20"/>
    <mergeCell ref="C22:D22"/>
    <mergeCell ref="C23:D23"/>
  </mergeCells>
  <conditionalFormatting sqref="W11:W24">
    <cfRule type="duplicateValues" priority="9" dxfId="38" stopIfTrue="1">
      <formula>AND(COUNTIF($W$11:$W$24,W11)&gt;1,NOT(ISBLANK(W11)))</formula>
    </cfRule>
  </conditionalFormatting>
  <conditionalFormatting sqref="T11:T21 T24">
    <cfRule type="duplicateValues" priority="8" dxfId="39" stopIfTrue="1">
      <formula>AND(COUNTIF($T$11:$T$21,T11)+COUNTIF($T$24:$T$24,T11)&gt;1,NOT(ISBLANK(T11)))</formula>
    </cfRule>
  </conditionalFormatting>
  <conditionalFormatting sqref="T23">
    <cfRule type="duplicateValues" priority="7" dxfId="39" stopIfTrue="1">
      <formula>AND(COUNTIF($T$23:$T$23,T23)&gt;1,NOT(ISBLANK(T23)))</formula>
    </cfRule>
  </conditionalFormatting>
  <conditionalFormatting sqref="T22">
    <cfRule type="duplicateValues" priority="6" dxfId="39" stopIfTrue="1">
      <formula>AND(COUNTIF($T$22:$T$22,T22)&gt;1,NOT(ISBLANK(T22)))</formula>
    </cfRule>
  </conditionalFormatting>
  <conditionalFormatting sqref="T11:T24">
    <cfRule type="duplicateValues" priority="5" dxfId="40" stopIfTrue="1">
      <formula>AND(COUNTIF($T$11:$T$24,T11)&gt;1,NOT(ISBLANK(T11)))</formula>
    </cfRule>
  </conditionalFormatting>
  <conditionalFormatting sqref="M11:M24">
    <cfRule type="duplicateValues" priority="4" dxfId="40" stopIfTrue="1">
      <formula>AND(COUNTIF($M$11:$M$24,M11)&gt;1,NOT(ISBLANK(M11)))</formula>
    </cfRule>
  </conditionalFormatting>
  <conditionalFormatting sqref="Q11:Q24">
    <cfRule type="duplicateValues" priority="3" dxfId="40" stopIfTrue="1">
      <formula>AND(COUNTIF($Q$11:$Q$24,Q11)&gt;1,NOT(ISBLANK(Q11)))</formula>
    </cfRule>
  </conditionalFormatting>
  <conditionalFormatting sqref="X11:X24">
    <cfRule type="duplicateValues" priority="2" dxfId="40" stopIfTrue="1">
      <formula>AND(COUNTIF($X$11:$X$24,X11)&gt;1,NOT(ISBLANK(X11)))</formula>
    </cfRule>
  </conditionalFormatting>
  <conditionalFormatting sqref="Z11:Z24">
    <cfRule type="duplicateValues" priority="1" dxfId="40" stopIfTrue="1">
      <formula>AND(COUNTIF($Z$11:$Z$24,Z11)&gt;1,NOT(ISBLANK(Z11)))</formula>
    </cfRule>
  </conditionalFormatting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7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Y18"/>
  <sheetViews>
    <sheetView zoomScale="80" zoomScaleNormal="80" workbookViewId="0" topLeftCell="A2">
      <selection activeCell="C10" sqref="C10"/>
    </sheetView>
  </sheetViews>
  <sheetFormatPr defaultColWidth="9.00390625" defaultRowHeight="12.75"/>
  <cols>
    <col min="1" max="1" width="1.75390625" style="0" customWidth="1"/>
    <col min="2" max="2" width="7.25390625" style="0" customWidth="1"/>
    <col min="3" max="3" width="64.625" style="0" customWidth="1"/>
    <col min="4" max="4" width="8.75390625" style="0" customWidth="1"/>
    <col min="5" max="9" width="10.75390625" style="0" customWidth="1"/>
    <col min="10" max="10" width="11.625" style="0" customWidth="1"/>
    <col min="11" max="11" width="11.00390625" style="0" customWidth="1"/>
    <col min="12" max="12" width="8.125" style="0" customWidth="1"/>
    <col min="13" max="13" width="8.625" style="0" customWidth="1"/>
    <col min="14" max="14" width="8.25390625" style="0" customWidth="1"/>
    <col min="15" max="15" width="11.00390625" style="0" customWidth="1"/>
    <col min="16" max="16" width="11.125" style="0" customWidth="1"/>
    <col min="17" max="18" width="10.75390625" style="0" customWidth="1"/>
    <col min="19" max="19" width="9.625" style="0" customWidth="1"/>
    <col min="20" max="20" width="8.75390625" style="0" customWidth="1"/>
    <col min="21" max="21" width="7.875" style="0" customWidth="1"/>
    <col min="22" max="22" width="11.25390625" style="0" customWidth="1"/>
    <col min="23" max="24" width="11.375" style="0" customWidth="1"/>
    <col min="25" max="25" width="12.375" style="0" customWidth="1"/>
    <col min="26" max="26" width="2.00390625" style="0" customWidth="1"/>
    <col min="27" max="27" width="9.00390625" style="0" customWidth="1"/>
  </cols>
  <sheetData>
    <row r="1" ht="41.25" customHeight="1">
      <c r="H1" s="118"/>
    </row>
    <row r="3" spans="5:23" ht="33.75">
      <c r="E3" s="82"/>
      <c r="R3" s="2" t="s">
        <v>14</v>
      </c>
      <c r="S3" s="2"/>
      <c r="T3" s="2"/>
      <c r="U3" s="2"/>
      <c r="V3" s="2"/>
      <c r="W3" s="2"/>
    </row>
    <row r="5" spans="3:25" ht="25.5" customHeight="1" thickBot="1"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</row>
    <row r="6" spans="2:25" ht="109.5" customHeight="1">
      <c r="B6" s="83"/>
      <c r="C6" s="104" t="s">
        <v>41</v>
      </c>
      <c r="D6" s="99" t="s">
        <v>17</v>
      </c>
      <c r="E6" s="105" t="s">
        <v>23</v>
      </c>
      <c r="F6" s="106" t="s">
        <v>0</v>
      </c>
      <c r="G6" s="107" t="s">
        <v>8</v>
      </c>
      <c r="H6" s="107" t="s">
        <v>15</v>
      </c>
      <c r="I6" s="100"/>
      <c r="J6" s="76" t="s">
        <v>21</v>
      </c>
      <c r="K6" s="77" t="s">
        <v>34</v>
      </c>
      <c r="L6" s="78" t="s">
        <v>6</v>
      </c>
      <c r="M6" s="78" t="s">
        <v>17</v>
      </c>
      <c r="N6" s="78" t="s">
        <v>19</v>
      </c>
      <c r="O6" s="78" t="s">
        <v>20</v>
      </c>
      <c r="P6" s="79" t="s">
        <v>18</v>
      </c>
      <c r="Q6" s="101" t="s">
        <v>16</v>
      </c>
      <c r="R6" s="102"/>
      <c r="S6" s="80" t="s">
        <v>6</v>
      </c>
      <c r="T6" s="81" t="s">
        <v>17</v>
      </c>
      <c r="U6" s="81" t="s">
        <v>19</v>
      </c>
      <c r="V6" s="81" t="s">
        <v>20</v>
      </c>
      <c r="W6" s="79" t="s">
        <v>18</v>
      </c>
      <c r="X6" s="22" t="s">
        <v>5</v>
      </c>
      <c r="Y6" s="15" t="s">
        <v>5</v>
      </c>
    </row>
    <row r="7" spans="2:25" ht="25.5" customHeight="1" thickBot="1">
      <c r="B7" s="83"/>
      <c r="C7" s="103"/>
      <c r="D7" s="97"/>
      <c r="E7" s="87" t="s">
        <v>7</v>
      </c>
      <c r="F7" s="88" t="s">
        <v>6</v>
      </c>
      <c r="G7" s="89" t="s">
        <v>6</v>
      </c>
      <c r="H7" s="90" t="s">
        <v>6</v>
      </c>
      <c r="I7" s="91" t="s">
        <v>1</v>
      </c>
      <c r="J7" s="84" t="s">
        <v>22</v>
      </c>
      <c r="K7" s="69"/>
      <c r="L7" s="67"/>
      <c r="M7" s="67"/>
      <c r="N7" s="67"/>
      <c r="O7" s="67"/>
      <c r="P7" s="68"/>
      <c r="Q7" s="21" t="s">
        <v>6</v>
      </c>
      <c r="R7" s="60" t="s">
        <v>1</v>
      </c>
      <c r="S7" s="85" t="s">
        <v>22</v>
      </c>
      <c r="T7" s="67"/>
      <c r="U7" s="67"/>
      <c r="V7" s="67"/>
      <c r="W7" s="68"/>
      <c r="X7" s="23" t="s">
        <v>6</v>
      </c>
      <c r="Y7" s="16" t="s">
        <v>1</v>
      </c>
    </row>
    <row r="8" spans="2:25" ht="39.75" customHeight="1">
      <c r="B8" s="73">
        <v>1</v>
      </c>
      <c r="C8" s="98" t="s">
        <v>56</v>
      </c>
      <c r="D8" s="86">
        <v>0.782638888888889</v>
      </c>
      <c r="E8" s="92">
        <f>(K8*-3)</f>
        <v>-36</v>
      </c>
      <c r="F8" s="93">
        <v>162</v>
      </c>
      <c r="G8" s="93">
        <v>144</v>
      </c>
      <c r="H8" s="116">
        <v>60</v>
      </c>
      <c r="I8" s="94">
        <f aca="true" t="shared" si="0" ref="I8:I18">RANK(O8,$O$8:$O$18,0)</f>
        <v>2</v>
      </c>
      <c r="J8" s="41">
        <f aca="true" t="shared" si="1" ref="J8:J18">HOUR(D8)*60+MINUTE(D8)-900</f>
        <v>227</v>
      </c>
      <c r="K8" s="41">
        <f>IF(J8&gt;0,CEILING(J8/20,1),0)</f>
        <v>12</v>
      </c>
      <c r="L8" s="39">
        <f>SUM(F8:H8)</f>
        <v>366</v>
      </c>
      <c r="M8" s="37">
        <f>(D8)</f>
        <v>0.782638888888889</v>
      </c>
      <c r="N8" s="20">
        <v>0</v>
      </c>
      <c r="O8" s="43">
        <f>SUM(L8,N8/100)</f>
        <v>366</v>
      </c>
      <c r="P8" s="18">
        <f aca="true" t="shared" si="2" ref="P8:P18">RANK(O8,$O$8:$O$18,0)</f>
        <v>2</v>
      </c>
      <c r="Q8" s="11">
        <v>125</v>
      </c>
      <c r="R8" s="53">
        <f aca="true" t="shared" si="3" ref="R8:R18">RANK(V8,$V$8:$V$18,0)</f>
        <v>6</v>
      </c>
      <c r="S8" s="45">
        <f>SUM(Q8)</f>
        <v>125</v>
      </c>
      <c r="T8" s="46">
        <f>(D8)</f>
        <v>0.782638888888889</v>
      </c>
      <c r="U8" s="47">
        <v>0</v>
      </c>
      <c r="V8" s="43">
        <f>SUM(Q8,U8/100)</f>
        <v>125</v>
      </c>
      <c r="W8" s="18">
        <f aca="true" t="shared" si="4" ref="W8:W18">RANK(V8,$V$8:$V$18,0)</f>
        <v>6</v>
      </c>
      <c r="X8" s="61">
        <f aca="true" t="shared" si="5" ref="X8:X18">SUM(E8,O8,V8)</f>
        <v>455</v>
      </c>
      <c r="Y8" s="55">
        <f aca="true" t="shared" si="6" ref="Y8:Y18">RANK(X8,$X$8:$X$18,0)</f>
        <v>5</v>
      </c>
    </row>
    <row r="9" spans="2:25" ht="39.75" customHeight="1">
      <c r="B9" s="74">
        <v>2</v>
      </c>
      <c r="C9" s="72" t="s">
        <v>62</v>
      </c>
      <c r="D9" s="35">
        <v>0.6993055555555556</v>
      </c>
      <c r="E9" s="92">
        <f aca="true" t="shared" si="7" ref="E9:E17">(K9*-3)</f>
        <v>-18</v>
      </c>
      <c r="F9" s="93">
        <v>92</v>
      </c>
      <c r="G9" s="93">
        <v>62</v>
      </c>
      <c r="H9" s="116">
        <v>28</v>
      </c>
      <c r="I9" s="94">
        <f t="shared" si="0"/>
        <v>11</v>
      </c>
      <c r="J9" s="41">
        <f t="shared" si="1"/>
        <v>107</v>
      </c>
      <c r="K9" s="41">
        <f aca="true" t="shared" si="8" ref="K9:K18">IF(J9&gt;0,CEILING(J9/20,1),0)</f>
        <v>6</v>
      </c>
      <c r="L9" s="39">
        <f aca="true" t="shared" si="9" ref="L9:L18">SUM(F9:H9)</f>
        <v>182</v>
      </c>
      <c r="M9" s="37">
        <f aca="true" t="shared" si="10" ref="M9:M18">(D9)</f>
        <v>0.6993055555555556</v>
      </c>
      <c r="N9" s="20">
        <v>0</v>
      </c>
      <c r="O9" s="43">
        <f aca="true" t="shared" si="11" ref="O9:O18">SUM(L9,N9/100)</f>
        <v>182</v>
      </c>
      <c r="P9" s="18">
        <f t="shared" si="2"/>
        <v>11</v>
      </c>
      <c r="Q9" s="11">
        <v>85</v>
      </c>
      <c r="R9" s="53">
        <f t="shared" si="3"/>
        <v>9</v>
      </c>
      <c r="S9" s="45">
        <f aca="true" t="shared" si="12" ref="S9:S18">SUM(Q9)</f>
        <v>85</v>
      </c>
      <c r="T9" s="46">
        <f aca="true" t="shared" si="13" ref="T9:T18">(D9)</f>
        <v>0.6993055555555556</v>
      </c>
      <c r="U9" s="47">
        <v>0</v>
      </c>
      <c r="V9" s="43">
        <f aca="true" t="shared" si="14" ref="V9:V18">SUM(Q9,U9/100)</f>
        <v>85</v>
      </c>
      <c r="W9" s="18">
        <f t="shared" si="4"/>
        <v>9</v>
      </c>
      <c r="X9" s="61">
        <f t="shared" si="5"/>
        <v>249</v>
      </c>
      <c r="Y9" s="55">
        <f t="shared" si="6"/>
        <v>9</v>
      </c>
    </row>
    <row r="10" spans="2:25" ht="39.75" customHeight="1">
      <c r="B10" s="74">
        <v>3</v>
      </c>
      <c r="C10" s="72" t="s">
        <v>45</v>
      </c>
      <c r="D10" s="35">
        <v>0.8208333333333333</v>
      </c>
      <c r="E10" s="92">
        <f t="shared" si="7"/>
        <v>-45</v>
      </c>
      <c r="F10" s="93">
        <v>145</v>
      </c>
      <c r="G10" s="93">
        <v>47</v>
      </c>
      <c r="H10" s="116">
        <v>35</v>
      </c>
      <c r="I10" s="94">
        <f t="shared" si="0"/>
        <v>9</v>
      </c>
      <c r="J10" s="41">
        <f t="shared" si="1"/>
        <v>282</v>
      </c>
      <c r="K10" s="41">
        <f t="shared" si="8"/>
        <v>15</v>
      </c>
      <c r="L10" s="39">
        <f t="shared" si="9"/>
        <v>227</v>
      </c>
      <c r="M10" s="37">
        <f t="shared" si="10"/>
        <v>0.8208333333333333</v>
      </c>
      <c r="N10" s="20">
        <v>0</v>
      </c>
      <c r="O10" s="43">
        <f t="shared" si="11"/>
        <v>227</v>
      </c>
      <c r="P10" s="18">
        <f t="shared" si="2"/>
        <v>9</v>
      </c>
      <c r="Q10" s="11">
        <v>65</v>
      </c>
      <c r="R10" s="53">
        <f t="shared" si="3"/>
        <v>10</v>
      </c>
      <c r="S10" s="45">
        <f t="shared" si="12"/>
        <v>65</v>
      </c>
      <c r="T10" s="46">
        <f t="shared" si="13"/>
        <v>0.8208333333333333</v>
      </c>
      <c r="U10" s="47">
        <v>0</v>
      </c>
      <c r="V10" s="43">
        <f t="shared" si="14"/>
        <v>65</v>
      </c>
      <c r="W10" s="18">
        <f t="shared" si="4"/>
        <v>10</v>
      </c>
      <c r="X10" s="61">
        <f t="shared" si="5"/>
        <v>247</v>
      </c>
      <c r="Y10" s="55">
        <f t="shared" si="6"/>
        <v>10</v>
      </c>
    </row>
    <row r="11" spans="2:25" ht="39.75" customHeight="1">
      <c r="B11" s="74">
        <v>4</v>
      </c>
      <c r="C11" s="72" t="s">
        <v>37</v>
      </c>
      <c r="D11" s="35">
        <v>0.7944444444444444</v>
      </c>
      <c r="E11" s="92">
        <f t="shared" si="7"/>
        <v>-39</v>
      </c>
      <c r="F11" s="93">
        <v>134</v>
      </c>
      <c r="G11" s="93">
        <v>94</v>
      </c>
      <c r="H11" s="116">
        <v>63</v>
      </c>
      <c r="I11" s="94">
        <f t="shared" si="0"/>
        <v>7</v>
      </c>
      <c r="J11" s="41">
        <f t="shared" si="1"/>
        <v>244</v>
      </c>
      <c r="K11" s="41">
        <f t="shared" si="8"/>
        <v>13</v>
      </c>
      <c r="L11" s="39">
        <f t="shared" si="9"/>
        <v>291</v>
      </c>
      <c r="M11" s="37">
        <f t="shared" si="10"/>
        <v>0.7944444444444444</v>
      </c>
      <c r="N11" s="20">
        <v>0</v>
      </c>
      <c r="O11" s="43">
        <f t="shared" si="11"/>
        <v>291</v>
      </c>
      <c r="P11" s="18">
        <f t="shared" si="2"/>
        <v>7</v>
      </c>
      <c r="Q11" s="11">
        <v>140</v>
      </c>
      <c r="R11" s="53">
        <f t="shared" si="3"/>
        <v>4</v>
      </c>
      <c r="S11" s="45">
        <f t="shared" si="12"/>
        <v>140</v>
      </c>
      <c r="T11" s="46">
        <f t="shared" si="13"/>
        <v>0.7944444444444444</v>
      </c>
      <c r="U11" s="47">
        <v>0</v>
      </c>
      <c r="V11" s="43">
        <f t="shared" si="14"/>
        <v>140</v>
      </c>
      <c r="W11" s="18">
        <f t="shared" si="4"/>
        <v>4</v>
      </c>
      <c r="X11" s="61">
        <f t="shared" si="5"/>
        <v>392</v>
      </c>
      <c r="Y11" s="55">
        <f t="shared" si="6"/>
        <v>7</v>
      </c>
    </row>
    <row r="12" spans="2:25" ht="39.75" customHeight="1">
      <c r="B12" s="74">
        <v>5</v>
      </c>
      <c r="C12" s="72" t="s">
        <v>40</v>
      </c>
      <c r="D12" s="35">
        <v>0.8326388888888889</v>
      </c>
      <c r="E12" s="92">
        <f t="shared" si="7"/>
        <v>-45</v>
      </c>
      <c r="F12" s="93">
        <v>94</v>
      </c>
      <c r="G12" s="93">
        <v>62</v>
      </c>
      <c r="H12" s="116">
        <v>27</v>
      </c>
      <c r="I12" s="94">
        <f t="shared" si="0"/>
        <v>10</v>
      </c>
      <c r="J12" s="41">
        <f t="shared" si="1"/>
        <v>299</v>
      </c>
      <c r="K12" s="41">
        <f t="shared" si="8"/>
        <v>15</v>
      </c>
      <c r="L12" s="39">
        <f t="shared" si="9"/>
        <v>183</v>
      </c>
      <c r="M12" s="37">
        <f t="shared" si="10"/>
        <v>0.8326388888888889</v>
      </c>
      <c r="N12" s="20">
        <v>0</v>
      </c>
      <c r="O12" s="43">
        <f t="shared" si="11"/>
        <v>183</v>
      </c>
      <c r="P12" s="18">
        <f t="shared" si="2"/>
        <v>10</v>
      </c>
      <c r="Q12" s="11">
        <v>60</v>
      </c>
      <c r="R12" s="53">
        <f t="shared" si="3"/>
        <v>11</v>
      </c>
      <c r="S12" s="45">
        <f t="shared" si="12"/>
        <v>60</v>
      </c>
      <c r="T12" s="46">
        <f t="shared" si="13"/>
        <v>0.8326388888888889</v>
      </c>
      <c r="U12" s="47">
        <v>0</v>
      </c>
      <c r="V12" s="43">
        <f t="shared" si="14"/>
        <v>60</v>
      </c>
      <c r="W12" s="18">
        <f t="shared" si="4"/>
        <v>11</v>
      </c>
      <c r="X12" s="61">
        <f t="shared" si="5"/>
        <v>198</v>
      </c>
      <c r="Y12" s="55">
        <f t="shared" si="6"/>
        <v>11</v>
      </c>
    </row>
    <row r="13" spans="2:25" ht="39.75" customHeight="1">
      <c r="B13" s="74">
        <v>6</v>
      </c>
      <c r="C13" s="72" t="s">
        <v>46</v>
      </c>
      <c r="D13" s="35">
        <v>0.8305555555555556</v>
      </c>
      <c r="E13" s="92">
        <f t="shared" si="7"/>
        <v>-45</v>
      </c>
      <c r="F13" s="93">
        <v>139</v>
      </c>
      <c r="G13" s="93">
        <v>75</v>
      </c>
      <c r="H13" s="116">
        <v>42</v>
      </c>
      <c r="I13" s="94">
        <f t="shared" si="0"/>
        <v>8</v>
      </c>
      <c r="J13" s="41">
        <f t="shared" si="1"/>
        <v>296</v>
      </c>
      <c r="K13" s="41">
        <f t="shared" si="8"/>
        <v>15</v>
      </c>
      <c r="L13" s="39">
        <f t="shared" si="9"/>
        <v>256</v>
      </c>
      <c r="M13" s="37">
        <f t="shared" si="10"/>
        <v>0.8305555555555556</v>
      </c>
      <c r="N13" s="20">
        <v>0</v>
      </c>
      <c r="O13" s="43">
        <f t="shared" si="11"/>
        <v>256</v>
      </c>
      <c r="P13" s="18">
        <f t="shared" si="2"/>
        <v>8</v>
      </c>
      <c r="Q13" s="11">
        <v>115</v>
      </c>
      <c r="R13" s="53">
        <f t="shared" si="3"/>
        <v>8</v>
      </c>
      <c r="S13" s="45">
        <f t="shared" si="12"/>
        <v>115</v>
      </c>
      <c r="T13" s="46">
        <f t="shared" si="13"/>
        <v>0.8305555555555556</v>
      </c>
      <c r="U13" s="47">
        <v>0</v>
      </c>
      <c r="V13" s="43">
        <f t="shared" si="14"/>
        <v>115</v>
      </c>
      <c r="W13" s="18">
        <f t="shared" si="4"/>
        <v>8</v>
      </c>
      <c r="X13" s="61">
        <f t="shared" si="5"/>
        <v>326</v>
      </c>
      <c r="Y13" s="55">
        <f t="shared" si="6"/>
        <v>8</v>
      </c>
    </row>
    <row r="14" spans="2:25" ht="39.75" customHeight="1">
      <c r="B14" s="74">
        <v>7</v>
      </c>
      <c r="C14" s="72" t="s">
        <v>42</v>
      </c>
      <c r="D14" s="35">
        <v>0.5569444444444445</v>
      </c>
      <c r="E14" s="92">
        <f t="shared" si="7"/>
        <v>0</v>
      </c>
      <c r="F14" s="93">
        <v>151</v>
      </c>
      <c r="G14" s="93">
        <v>69</v>
      </c>
      <c r="H14" s="116">
        <v>75</v>
      </c>
      <c r="I14" s="94">
        <f t="shared" si="0"/>
        <v>6</v>
      </c>
      <c r="J14" s="41">
        <f t="shared" si="1"/>
        <v>-98</v>
      </c>
      <c r="K14" s="41">
        <f t="shared" si="8"/>
        <v>0</v>
      </c>
      <c r="L14" s="39">
        <f t="shared" si="9"/>
        <v>295</v>
      </c>
      <c r="M14" s="37">
        <f t="shared" si="10"/>
        <v>0.5569444444444445</v>
      </c>
      <c r="N14" s="20">
        <v>0</v>
      </c>
      <c r="O14" s="43">
        <f t="shared" si="11"/>
        <v>295</v>
      </c>
      <c r="P14" s="18">
        <f t="shared" si="2"/>
        <v>6</v>
      </c>
      <c r="Q14" s="11">
        <v>170</v>
      </c>
      <c r="R14" s="53">
        <f t="shared" si="3"/>
        <v>1</v>
      </c>
      <c r="S14" s="45">
        <f t="shared" si="12"/>
        <v>170</v>
      </c>
      <c r="T14" s="46">
        <f t="shared" si="13"/>
        <v>0.5569444444444445</v>
      </c>
      <c r="U14" s="47">
        <v>3</v>
      </c>
      <c r="V14" s="43">
        <f t="shared" si="14"/>
        <v>170.03</v>
      </c>
      <c r="W14" s="18">
        <f t="shared" si="4"/>
        <v>1</v>
      </c>
      <c r="X14" s="61">
        <f t="shared" si="5"/>
        <v>465.03</v>
      </c>
      <c r="Y14" s="55">
        <f t="shared" si="6"/>
        <v>3</v>
      </c>
    </row>
    <row r="15" spans="2:25" ht="39.75" customHeight="1">
      <c r="B15" s="74">
        <v>8</v>
      </c>
      <c r="C15" s="72" t="s">
        <v>39</v>
      </c>
      <c r="D15" s="35">
        <v>0.8270833333333334</v>
      </c>
      <c r="E15" s="92">
        <f t="shared" si="7"/>
        <v>-45</v>
      </c>
      <c r="F15" s="93">
        <v>148</v>
      </c>
      <c r="G15" s="93">
        <v>100</v>
      </c>
      <c r="H15" s="116">
        <v>90</v>
      </c>
      <c r="I15" s="94">
        <f t="shared" si="0"/>
        <v>4</v>
      </c>
      <c r="J15" s="41">
        <f t="shared" si="1"/>
        <v>291</v>
      </c>
      <c r="K15" s="41">
        <f t="shared" si="8"/>
        <v>15</v>
      </c>
      <c r="L15" s="39">
        <f t="shared" si="9"/>
        <v>338</v>
      </c>
      <c r="M15" s="37">
        <f t="shared" si="10"/>
        <v>0.8270833333333334</v>
      </c>
      <c r="N15" s="20">
        <v>0</v>
      </c>
      <c r="O15" s="43">
        <f t="shared" si="11"/>
        <v>338</v>
      </c>
      <c r="P15" s="18">
        <f t="shared" si="2"/>
        <v>4</v>
      </c>
      <c r="Q15" s="11">
        <v>170</v>
      </c>
      <c r="R15" s="53">
        <f t="shared" si="3"/>
        <v>3</v>
      </c>
      <c r="S15" s="45">
        <f t="shared" si="12"/>
        <v>170</v>
      </c>
      <c r="T15" s="46">
        <f t="shared" si="13"/>
        <v>0.8270833333333334</v>
      </c>
      <c r="U15" s="47">
        <v>1</v>
      </c>
      <c r="V15" s="43">
        <f t="shared" si="14"/>
        <v>170.01</v>
      </c>
      <c r="W15" s="18">
        <f t="shared" si="4"/>
        <v>3</v>
      </c>
      <c r="X15" s="61">
        <f t="shared" si="5"/>
        <v>463.01</v>
      </c>
      <c r="Y15" s="55">
        <f t="shared" si="6"/>
        <v>4</v>
      </c>
    </row>
    <row r="16" spans="2:25" ht="39.75" customHeight="1">
      <c r="B16" s="74">
        <v>9</v>
      </c>
      <c r="C16" s="72" t="s">
        <v>36</v>
      </c>
      <c r="D16" s="35">
        <v>0.5625</v>
      </c>
      <c r="E16" s="92">
        <f t="shared" si="7"/>
        <v>0</v>
      </c>
      <c r="F16" s="93">
        <v>145</v>
      </c>
      <c r="G16" s="93">
        <v>117</v>
      </c>
      <c r="H16" s="116">
        <v>62</v>
      </c>
      <c r="I16" s="94">
        <f t="shared" si="0"/>
        <v>5</v>
      </c>
      <c r="J16" s="41">
        <f t="shared" si="1"/>
        <v>-90</v>
      </c>
      <c r="K16" s="41">
        <f t="shared" si="8"/>
        <v>0</v>
      </c>
      <c r="L16" s="39">
        <f t="shared" si="9"/>
        <v>324</v>
      </c>
      <c r="M16" s="37">
        <f t="shared" si="10"/>
        <v>0.5625</v>
      </c>
      <c r="N16" s="20">
        <v>0</v>
      </c>
      <c r="O16" s="43">
        <f t="shared" si="11"/>
        <v>324</v>
      </c>
      <c r="P16" s="18">
        <f t="shared" si="2"/>
        <v>5</v>
      </c>
      <c r="Q16" s="11">
        <v>170</v>
      </c>
      <c r="R16" s="53">
        <f t="shared" si="3"/>
        <v>2</v>
      </c>
      <c r="S16" s="45">
        <f t="shared" si="12"/>
        <v>170</v>
      </c>
      <c r="T16" s="46">
        <f t="shared" si="13"/>
        <v>0.5625</v>
      </c>
      <c r="U16" s="47">
        <v>2</v>
      </c>
      <c r="V16" s="43">
        <f t="shared" si="14"/>
        <v>170.02</v>
      </c>
      <c r="W16" s="18">
        <f t="shared" si="4"/>
        <v>2</v>
      </c>
      <c r="X16" s="61">
        <f t="shared" si="5"/>
        <v>494.02</v>
      </c>
      <c r="Y16" s="55">
        <f t="shared" si="6"/>
        <v>1</v>
      </c>
    </row>
    <row r="17" spans="2:25" ht="39.75" customHeight="1">
      <c r="B17" s="74">
        <v>10</v>
      </c>
      <c r="C17" s="72" t="s">
        <v>35</v>
      </c>
      <c r="D17" s="35">
        <v>0.7638888888888888</v>
      </c>
      <c r="E17" s="92">
        <f t="shared" si="7"/>
        <v>-30</v>
      </c>
      <c r="F17" s="93">
        <v>150</v>
      </c>
      <c r="G17" s="93">
        <v>131</v>
      </c>
      <c r="H17" s="116">
        <v>79</v>
      </c>
      <c r="I17" s="94">
        <f t="shared" si="0"/>
        <v>3</v>
      </c>
      <c r="J17" s="41">
        <f t="shared" si="1"/>
        <v>200</v>
      </c>
      <c r="K17" s="41">
        <f t="shared" si="8"/>
        <v>10</v>
      </c>
      <c r="L17" s="39">
        <f t="shared" si="9"/>
        <v>360</v>
      </c>
      <c r="M17" s="37">
        <f t="shared" si="10"/>
        <v>0.7638888888888888</v>
      </c>
      <c r="N17" s="20">
        <v>0</v>
      </c>
      <c r="O17" s="43">
        <f t="shared" si="11"/>
        <v>360</v>
      </c>
      <c r="P17" s="18">
        <f t="shared" si="2"/>
        <v>3</v>
      </c>
      <c r="Q17" s="11">
        <v>120</v>
      </c>
      <c r="R17" s="53">
        <f t="shared" si="3"/>
        <v>7</v>
      </c>
      <c r="S17" s="45">
        <f t="shared" si="12"/>
        <v>120</v>
      </c>
      <c r="T17" s="46">
        <f t="shared" si="13"/>
        <v>0.7638888888888888</v>
      </c>
      <c r="U17" s="47">
        <v>0</v>
      </c>
      <c r="V17" s="43">
        <f t="shared" si="14"/>
        <v>120</v>
      </c>
      <c r="W17" s="18">
        <f t="shared" si="4"/>
        <v>7</v>
      </c>
      <c r="X17" s="61">
        <f t="shared" si="5"/>
        <v>450</v>
      </c>
      <c r="Y17" s="55">
        <f t="shared" si="6"/>
        <v>6</v>
      </c>
    </row>
    <row r="18" spans="2:25" ht="39.75" customHeight="1" thickBot="1">
      <c r="B18" s="75">
        <v>11</v>
      </c>
      <c r="C18" s="71" t="s">
        <v>38</v>
      </c>
      <c r="D18" s="36">
        <v>0.7909722222222223</v>
      </c>
      <c r="E18" s="95">
        <f>(K18*-3)</f>
        <v>-36</v>
      </c>
      <c r="F18" s="95">
        <v>169</v>
      </c>
      <c r="G18" s="95">
        <v>133</v>
      </c>
      <c r="H18" s="117">
        <v>70</v>
      </c>
      <c r="I18" s="96">
        <f t="shared" si="0"/>
        <v>1</v>
      </c>
      <c r="J18" s="42">
        <f t="shared" si="1"/>
        <v>239</v>
      </c>
      <c r="K18" s="42">
        <f t="shared" si="8"/>
        <v>12</v>
      </c>
      <c r="L18" s="40">
        <f t="shared" si="9"/>
        <v>372</v>
      </c>
      <c r="M18" s="38">
        <f t="shared" si="10"/>
        <v>0.7909722222222223</v>
      </c>
      <c r="N18" s="33">
        <v>0</v>
      </c>
      <c r="O18" s="44">
        <f t="shared" si="11"/>
        <v>372</v>
      </c>
      <c r="P18" s="32">
        <f t="shared" si="2"/>
        <v>1</v>
      </c>
      <c r="Q18" s="12">
        <v>130</v>
      </c>
      <c r="R18" s="54">
        <f t="shared" si="3"/>
        <v>5</v>
      </c>
      <c r="S18" s="48">
        <f t="shared" si="12"/>
        <v>130</v>
      </c>
      <c r="T18" s="49">
        <f t="shared" si="13"/>
        <v>0.7909722222222223</v>
      </c>
      <c r="U18" s="50">
        <v>0</v>
      </c>
      <c r="V18" s="44">
        <f t="shared" si="14"/>
        <v>130</v>
      </c>
      <c r="W18" s="32">
        <f t="shared" si="4"/>
        <v>5</v>
      </c>
      <c r="X18" s="62">
        <f t="shared" si="5"/>
        <v>466</v>
      </c>
      <c r="Y18" s="56">
        <f t="shared" si="6"/>
        <v>2</v>
      </c>
    </row>
  </sheetData>
  <sheetProtection/>
  <autoFilter ref="B7:Y7"/>
  <mergeCells count="1">
    <mergeCell ref="C5:Y5"/>
  </mergeCells>
  <conditionalFormatting sqref="S8:S18">
    <cfRule type="duplicateValues" priority="1" dxfId="39" stopIfTrue="1">
      <formula>AND(COUNTIF($S$8:$S$18,S8)&gt;1,NOT(ISBLANK(S8)))</formula>
    </cfRule>
  </conditionalFormatting>
  <conditionalFormatting sqref="S8:S11 S13:S18">
    <cfRule type="duplicateValues" priority="2" dxfId="40" stopIfTrue="1">
      <formula>AND(COUNTIF($S$8:$S$11,S8)+COUNTIF($S$13:$S$18,S8)&gt;1,NOT(ISBLANK(S8)))</formula>
    </cfRule>
  </conditionalFormatting>
  <conditionalFormatting sqref="L8:L18">
    <cfRule type="duplicateValues" priority="3" dxfId="40" stopIfTrue="1">
      <formula>AND(COUNTIF($L$8:$L$18,L8)&gt;1,NOT(ISBLANK(L8)))</formula>
    </cfRule>
  </conditionalFormatting>
  <conditionalFormatting sqref="P8:P18">
    <cfRule type="duplicateValues" priority="4" dxfId="40" stopIfTrue="1">
      <formula>AND(COUNTIF($P$8:$P$18,P8)&gt;1,NOT(ISBLANK(P8)))</formula>
    </cfRule>
  </conditionalFormatting>
  <conditionalFormatting sqref="W8:W18">
    <cfRule type="duplicateValues" priority="5" dxfId="40" stopIfTrue="1">
      <formula>AND(COUNTIF($W$8:$W$18,W8)&gt;1,NOT(ISBLANK(W8)))</formula>
    </cfRule>
  </conditionalFormatting>
  <conditionalFormatting sqref="Y8:Y18">
    <cfRule type="duplicateValues" priority="6" dxfId="40" stopIfTrue="1">
      <formula>AND(COUNTIF($Y$8:$Y$18,Y8)&gt;1,NOT(ISBLANK(Y8)))</formula>
    </cfRule>
  </conditionalFormatting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77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Y20"/>
  <sheetViews>
    <sheetView zoomScale="55" zoomScaleNormal="55" workbookViewId="0" topLeftCell="A1">
      <selection activeCell="I8" sqref="I8"/>
    </sheetView>
  </sheetViews>
  <sheetFormatPr defaultColWidth="9.00390625" defaultRowHeight="12.75"/>
  <cols>
    <col min="1" max="1" width="6.375" style="0" customWidth="1"/>
    <col min="2" max="2" width="7.25390625" style="0" customWidth="1"/>
    <col min="3" max="3" width="64.625" style="0" customWidth="1"/>
    <col min="4" max="4" width="8.75390625" style="0" customWidth="1"/>
    <col min="5" max="9" width="10.75390625" style="0" customWidth="1"/>
    <col min="10" max="10" width="11.625" style="0" customWidth="1"/>
    <col min="11" max="11" width="11.00390625" style="0" customWidth="1"/>
    <col min="12" max="12" width="8.125" style="0" customWidth="1"/>
    <col min="13" max="13" width="8.625" style="0" customWidth="1"/>
    <col min="14" max="14" width="8.25390625" style="0" customWidth="1"/>
    <col min="15" max="15" width="11.00390625" style="0" customWidth="1"/>
    <col min="16" max="16" width="11.125" style="0" customWidth="1"/>
    <col min="17" max="18" width="10.75390625" style="0" customWidth="1"/>
    <col min="19" max="19" width="9.625" style="0" customWidth="1"/>
    <col min="20" max="20" width="8.75390625" style="0" customWidth="1"/>
    <col min="21" max="21" width="7.875" style="0" customWidth="1"/>
    <col min="22" max="22" width="11.25390625" style="0" customWidth="1"/>
    <col min="23" max="24" width="11.375" style="0" customWidth="1"/>
    <col min="25" max="25" width="12.375" style="0" customWidth="1"/>
    <col min="26" max="26" width="2.00390625" style="0" customWidth="1"/>
    <col min="27" max="27" width="9.00390625" style="0" customWidth="1"/>
  </cols>
  <sheetData>
    <row r="1" ht="9.75" customHeight="1">
      <c r="H1" s="118"/>
    </row>
    <row r="3" spans="5:23" ht="33.75">
      <c r="E3" s="82"/>
      <c r="R3" s="2" t="s">
        <v>70</v>
      </c>
      <c r="S3" s="2"/>
      <c r="T3" s="2"/>
      <c r="U3" s="2"/>
      <c r="V3" s="2"/>
      <c r="W3" s="2"/>
    </row>
    <row r="5" spans="3:25" ht="25.5" customHeight="1" thickBot="1"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</row>
    <row r="6" spans="2:25" ht="109.5" customHeight="1">
      <c r="B6" s="123"/>
      <c r="C6" s="104" t="s">
        <v>41</v>
      </c>
      <c r="D6" s="99" t="s">
        <v>17</v>
      </c>
      <c r="E6" s="105" t="s">
        <v>23</v>
      </c>
      <c r="F6" s="106" t="s">
        <v>0</v>
      </c>
      <c r="G6" s="107" t="s">
        <v>8</v>
      </c>
      <c r="H6" s="119" t="s">
        <v>15</v>
      </c>
      <c r="I6" s="100"/>
      <c r="J6" s="76" t="s">
        <v>21</v>
      </c>
      <c r="K6" s="77" t="s">
        <v>34</v>
      </c>
      <c r="L6" s="78" t="s">
        <v>6</v>
      </c>
      <c r="M6" s="78" t="s">
        <v>17</v>
      </c>
      <c r="N6" s="78" t="s">
        <v>19</v>
      </c>
      <c r="O6" s="78" t="s">
        <v>20</v>
      </c>
      <c r="P6" s="79" t="s">
        <v>18</v>
      </c>
      <c r="Q6" s="101" t="s">
        <v>16</v>
      </c>
      <c r="R6" s="102"/>
      <c r="S6" s="80" t="s">
        <v>6</v>
      </c>
      <c r="T6" s="81" t="s">
        <v>17</v>
      </c>
      <c r="U6" s="81" t="s">
        <v>19</v>
      </c>
      <c r="V6" s="81" t="s">
        <v>20</v>
      </c>
      <c r="W6" s="79" t="s">
        <v>18</v>
      </c>
      <c r="X6" s="22" t="s">
        <v>5</v>
      </c>
      <c r="Y6" s="15" t="s">
        <v>5</v>
      </c>
    </row>
    <row r="7" spans="2:25" ht="25.5" customHeight="1">
      <c r="B7" s="123"/>
      <c r="C7" s="103"/>
      <c r="D7" s="97"/>
      <c r="E7" s="87" t="s">
        <v>7</v>
      </c>
      <c r="F7" s="88" t="s">
        <v>6</v>
      </c>
      <c r="G7" s="89" t="s">
        <v>6</v>
      </c>
      <c r="H7" s="120" t="s">
        <v>6</v>
      </c>
      <c r="I7" s="91" t="s">
        <v>1</v>
      </c>
      <c r="J7" s="84" t="s">
        <v>22</v>
      </c>
      <c r="K7" s="69"/>
      <c r="L7" s="67"/>
      <c r="M7" s="67"/>
      <c r="N7" s="67"/>
      <c r="O7" s="67"/>
      <c r="P7" s="68"/>
      <c r="Q7" s="21" t="s">
        <v>6</v>
      </c>
      <c r="R7" s="60" t="s">
        <v>1</v>
      </c>
      <c r="S7" s="85" t="s">
        <v>22</v>
      </c>
      <c r="T7" s="67"/>
      <c r="U7" s="67"/>
      <c r="V7" s="67"/>
      <c r="W7" s="68"/>
      <c r="X7" s="23" t="s">
        <v>6</v>
      </c>
      <c r="Y7" s="16" t="s">
        <v>1</v>
      </c>
    </row>
    <row r="8" spans="2:25" ht="39.75" customHeight="1">
      <c r="B8" s="74">
        <v>2</v>
      </c>
      <c r="C8" s="72" t="s">
        <v>65</v>
      </c>
      <c r="D8" s="35">
        <v>0.7763888888888889</v>
      </c>
      <c r="E8" s="92">
        <f aca="true" t="shared" si="0" ref="E8:E18">(K8*-3)</f>
        <v>-33</v>
      </c>
      <c r="F8" s="93">
        <v>170</v>
      </c>
      <c r="G8" s="93">
        <v>116</v>
      </c>
      <c r="H8" s="116">
        <v>0</v>
      </c>
      <c r="I8" s="94">
        <f aca="true" t="shared" si="1" ref="I8:I18">RANK(O8,$O$8:$O$18,0)</f>
        <v>3</v>
      </c>
      <c r="J8" s="41">
        <f aca="true" t="shared" si="2" ref="J8:J18">HOUR(D8)*60+MINUTE(D8)-900</f>
        <v>218</v>
      </c>
      <c r="K8" s="41">
        <f aca="true" t="shared" si="3" ref="K8:K18">IF(J8&gt;0,CEILING(J8/20,1),0)</f>
        <v>11</v>
      </c>
      <c r="L8" s="39">
        <f aca="true" t="shared" si="4" ref="L8:L18">SUM(F8:H8)</f>
        <v>286</v>
      </c>
      <c r="M8" s="37">
        <f aca="true" t="shared" si="5" ref="M8:M18">(D8)</f>
        <v>0.7763888888888889</v>
      </c>
      <c r="N8" s="20">
        <v>0</v>
      </c>
      <c r="O8" s="43">
        <f aca="true" t="shared" si="6" ref="O8:O18">SUM(L8,N8/100)</f>
        <v>286</v>
      </c>
      <c r="P8" s="18">
        <f aca="true" t="shared" si="7" ref="P8:P18">RANK(O8,$O$8:$O$18,0)</f>
        <v>3</v>
      </c>
      <c r="Q8" s="11">
        <v>180</v>
      </c>
      <c r="R8" s="53">
        <f aca="true" t="shared" si="8" ref="R8:R18">RANK(V8,$V$8:$V$18,0)</f>
        <v>5</v>
      </c>
      <c r="S8" s="45">
        <f aca="true" t="shared" si="9" ref="S8:S17">SUM(Q8)</f>
        <v>180</v>
      </c>
      <c r="T8" s="46">
        <f aca="true" t="shared" si="10" ref="T8:T18">(D8)</f>
        <v>0.7763888888888889</v>
      </c>
      <c r="U8" s="47">
        <v>0</v>
      </c>
      <c r="V8" s="43">
        <f aca="true" t="shared" si="11" ref="V8:V18">SUM(Q8,U8/100)</f>
        <v>180</v>
      </c>
      <c r="W8" s="18">
        <f aca="true" t="shared" si="12" ref="W8:W18">RANK(V8,$V$8:$V$18,0)</f>
        <v>5</v>
      </c>
      <c r="X8" s="61">
        <f aca="true" t="shared" si="13" ref="X8:X18">SUM(E8,O8,V8)</f>
        <v>433</v>
      </c>
      <c r="Y8" s="55">
        <f aca="true" t="shared" si="14" ref="Y8:Y18">RANK(X8,$X$8:$X$18,0)</f>
        <v>4</v>
      </c>
    </row>
    <row r="9" spans="2:25" ht="39.75" customHeight="1">
      <c r="B9" s="74">
        <v>3</v>
      </c>
      <c r="C9" s="72" t="s">
        <v>46</v>
      </c>
      <c r="D9" s="35">
        <v>0.8208333333333333</v>
      </c>
      <c r="E9" s="92">
        <f t="shared" si="0"/>
        <v>-45</v>
      </c>
      <c r="F9" s="93">
        <v>115</v>
      </c>
      <c r="G9" s="93">
        <v>103</v>
      </c>
      <c r="H9" s="116">
        <v>0</v>
      </c>
      <c r="I9" s="94">
        <f t="shared" si="1"/>
        <v>10</v>
      </c>
      <c r="J9" s="41">
        <f t="shared" si="2"/>
        <v>282</v>
      </c>
      <c r="K9" s="41">
        <f t="shared" si="3"/>
        <v>15</v>
      </c>
      <c r="L9" s="39">
        <f t="shared" si="4"/>
        <v>218</v>
      </c>
      <c r="M9" s="37">
        <f t="shared" si="5"/>
        <v>0.8208333333333333</v>
      </c>
      <c r="N9" s="20">
        <v>0</v>
      </c>
      <c r="O9" s="43">
        <f t="shared" si="6"/>
        <v>218</v>
      </c>
      <c r="P9" s="18">
        <f t="shared" si="7"/>
        <v>10</v>
      </c>
      <c r="Q9" s="11">
        <v>190</v>
      </c>
      <c r="R9" s="53">
        <f t="shared" si="8"/>
        <v>4</v>
      </c>
      <c r="S9" s="45">
        <f t="shared" si="9"/>
        <v>190</v>
      </c>
      <c r="T9" s="46">
        <f t="shared" si="10"/>
        <v>0.8208333333333333</v>
      </c>
      <c r="U9" s="47">
        <v>1</v>
      </c>
      <c r="V9" s="43">
        <f t="shared" si="11"/>
        <v>190.01</v>
      </c>
      <c r="W9" s="18">
        <f t="shared" si="12"/>
        <v>4</v>
      </c>
      <c r="X9" s="61">
        <f t="shared" si="13"/>
        <v>363.01</v>
      </c>
      <c r="Y9" s="55">
        <f t="shared" si="14"/>
        <v>10</v>
      </c>
    </row>
    <row r="10" spans="2:25" ht="39.75" customHeight="1">
      <c r="B10" s="74">
        <v>4</v>
      </c>
      <c r="C10" s="72" t="s">
        <v>67</v>
      </c>
      <c r="D10" s="35">
        <v>0.8326388888888889</v>
      </c>
      <c r="E10" s="92">
        <f t="shared" si="0"/>
        <v>-45</v>
      </c>
      <c r="F10" s="93">
        <v>66</v>
      </c>
      <c r="G10" s="93">
        <v>73</v>
      </c>
      <c r="H10" s="116">
        <v>0</v>
      </c>
      <c r="I10" s="94">
        <f t="shared" si="1"/>
        <v>11</v>
      </c>
      <c r="J10" s="41">
        <f t="shared" si="2"/>
        <v>299</v>
      </c>
      <c r="K10" s="41">
        <f t="shared" si="3"/>
        <v>15</v>
      </c>
      <c r="L10" s="39">
        <f t="shared" si="4"/>
        <v>139</v>
      </c>
      <c r="M10" s="37">
        <f t="shared" si="5"/>
        <v>0.8326388888888889</v>
      </c>
      <c r="N10" s="20">
        <v>0</v>
      </c>
      <c r="O10" s="43">
        <f t="shared" si="6"/>
        <v>139</v>
      </c>
      <c r="P10" s="18">
        <f t="shared" si="7"/>
        <v>11</v>
      </c>
      <c r="Q10" s="11">
        <v>106</v>
      </c>
      <c r="R10" s="53">
        <f t="shared" si="8"/>
        <v>11</v>
      </c>
      <c r="S10" s="45">
        <f t="shared" si="9"/>
        <v>106</v>
      </c>
      <c r="T10" s="46">
        <f t="shared" si="10"/>
        <v>0.8326388888888889</v>
      </c>
      <c r="U10" s="47">
        <v>0</v>
      </c>
      <c r="V10" s="43">
        <f t="shared" si="11"/>
        <v>106</v>
      </c>
      <c r="W10" s="18">
        <f t="shared" si="12"/>
        <v>11</v>
      </c>
      <c r="X10" s="61">
        <f t="shared" si="13"/>
        <v>200</v>
      </c>
      <c r="Y10" s="55">
        <f t="shared" si="14"/>
        <v>11</v>
      </c>
    </row>
    <row r="11" spans="2:25" ht="39.75" customHeight="1">
      <c r="B11" s="74">
        <v>6</v>
      </c>
      <c r="C11" s="72" t="s">
        <v>59</v>
      </c>
      <c r="D11" s="35">
        <v>0.7784722222222222</v>
      </c>
      <c r="E11" s="92">
        <f t="shared" si="0"/>
        <v>-36</v>
      </c>
      <c r="F11" s="93">
        <v>142</v>
      </c>
      <c r="G11" s="93">
        <v>90</v>
      </c>
      <c r="H11" s="116">
        <v>0</v>
      </c>
      <c r="I11" s="94">
        <f t="shared" si="1"/>
        <v>8</v>
      </c>
      <c r="J11" s="41">
        <f t="shared" si="2"/>
        <v>221</v>
      </c>
      <c r="K11" s="41">
        <f t="shared" si="3"/>
        <v>12</v>
      </c>
      <c r="L11" s="39">
        <f t="shared" si="4"/>
        <v>232</v>
      </c>
      <c r="M11" s="37">
        <f t="shared" si="5"/>
        <v>0.7784722222222222</v>
      </c>
      <c r="N11" s="20">
        <v>0</v>
      </c>
      <c r="O11" s="43">
        <f t="shared" si="6"/>
        <v>232</v>
      </c>
      <c r="P11" s="18">
        <f t="shared" si="7"/>
        <v>8</v>
      </c>
      <c r="Q11" s="11">
        <v>170</v>
      </c>
      <c r="R11" s="53">
        <f t="shared" si="8"/>
        <v>7</v>
      </c>
      <c r="S11" s="45">
        <f t="shared" si="9"/>
        <v>170</v>
      </c>
      <c r="T11" s="46">
        <f t="shared" si="10"/>
        <v>0.7784722222222222</v>
      </c>
      <c r="U11" s="47">
        <v>2</v>
      </c>
      <c r="V11" s="43">
        <f t="shared" si="11"/>
        <v>170.02</v>
      </c>
      <c r="W11" s="18">
        <f t="shared" si="12"/>
        <v>7</v>
      </c>
      <c r="X11" s="61">
        <f t="shared" si="13"/>
        <v>366.02</v>
      </c>
      <c r="Y11" s="55">
        <f t="shared" si="14"/>
        <v>8</v>
      </c>
    </row>
    <row r="12" spans="2:25" ht="39.75" customHeight="1">
      <c r="B12" s="74">
        <v>7</v>
      </c>
      <c r="C12" s="72" t="s">
        <v>63</v>
      </c>
      <c r="D12" s="35">
        <v>0.56875</v>
      </c>
      <c r="E12" s="92">
        <f t="shared" si="0"/>
        <v>0</v>
      </c>
      <c r="F12" s="93">
        <v>105</v>
      </c>
      <c r="G12" s="93">
        <v>136</v>
      </c>
      <c r="H12" s="116">
        <v>0</v>
      </c>
      <c r="I12" s="94">
        <f t="shared" si="1"/>
        <v>7</v>
      </c>
      <c r="J12" s="41">
        <f t="shared" si="2"/>
        <v>-81</v>
      </c>
      <c r="K12" s="41">
        <f t="shared" si="3"/>
        <v>0</v>
      </c>
      <c r="L12" s="39">
        <f t="shared" si="4"/>
        <v>241</v>
      </c>
      <c r="M12" s="37">
        <f t="shared" si="5"/>
        <v>0.56875</v>
      </c>
      <c r="N12" s="20">
        <v>0</v>
      </c>
      <c r="O12" s="43">
        <f t="shared" si="6"/>
        <v>241</v>
      </c>
      <c r="P12" s="18">
        <f t="shared" si="7"/>
        <v>7</v>
      </c>
      <c r="Q12" s="11">
        <v>190</v>
      </c>
      <c r="R12" s="53">
        <f t="shared" si="8"/>
        <v>2</v>
      </c>
      <c r="S12" s="45">
        <f t="shared" si="9"/>
        <v>190</v>
      </c>
      <c r="T12" s="46">
        <f t="shared" si="10"/>
        <v>0.56875</v>
      </c>
      <c r="U12" s="47">
        <v>3</v>
      </c>
      <c r="V12" s="43">
        <f t="shared" si="11"/>
        <v>190.03</v>
      </c>
      <c r="W12" s="18">
        <f t="shared" si="12"/>
        <v>2</v>
      </c>
      <c r="X12" s="61">
        <f t="shared" si="13"/>
        <v>431.03</v>
      </c>
      <c r="Y12" s="55">
        <f t="shared" si="14"/>
        <v>5</v>
      </c>
    </row>
    <row r="13" spans="2:25" ht="39.75" customHeight="1">
      <c r="B13" s="74">
        <v>8</v>
      </c>
      <c r="C13" s="72" t="s">
        <v>64</v>
      </c>
      <c r="D13" s="35">
        <v>0.6631944444444444</v>
      </c>
      <c r="E13" s="92">
        <f t="shared" si="0"/>
        <v>-9</v>
      </c>
      <c r="F13" s="93">
        <v>159</v>
      </c>
      <c r="G13" s="93">
        <v>125</v>
      </c>
      <c r="H13" s="116">
        <v>0</v>
      </c>
      <c r="I13" s="94">
        <f t="shared" si="1"/>
        <v>4</v>
      </c>
      <c r="J13" s="41">
        <f t="shared" si="2"/>
        <v>55</v>
      </c>
      <c r="K13" s="41">
        <f t="shared" si="3"/>
        <v>3</v>
      </c>
      <c r="L13" s="39">
        <f t="shared" si="4"/>
        <v>284</v>
      </c>
      <c r="M13" s="37">
        <f t="shared" si="5"/>
        <v>0.6631944444444444</v>
      </c>
      <c r="N13" s="20">
        <v>0</v>
      </c>
      <c r="O13" s="43">
        <f t="shared" si="6"/>
        <v>284</v>
      </c>
      <c r="P13" s="18">
        <f t="shared" si="7"/>
        <v>4</v>
      </c>
      <c r="Q13" s="11">
        <v>195</v>
      </c>
      <c r="R13" s="53">
        <f t="shared" si="8"/>
        <v>1</v>
      </c>
      <c r="S13" s="45">
        <f t="shared" si="9"/>
        <v>195</v>
      </c>
      <c r="T13" s="46">
        <f t="shared" si="10"/>
        <v>0.6631944444444444</v>
      </c>
      <c r="U13" s="47">
        <v>0</v>
      </c>
      <c r="V13" s="43">
        <f t="shared" si="11"/>
        <v>195</v>
      </c>
      <c r="W13" s="18">
        <f t="shared" si="12"/>
        <v>1</v>
      </c>
      <c r="X13" s="61">
        <f t="shared" si="13"/>
        <v>470</v>
      </c>
      <c r="Y13" s="55">
        <f t="shared" si="14"/>
        <v>2</v>
      </c>
    </row>
    <row r="14" spans="2:25" ht="39.75" customHeight="1">
      <c r="B14" s="74">
        <v>9</v>
      </c>
      <c r="C14" s="72" t="s">
        <v>36</v>
      </c>
      <c r="D14" s="35">
        <v>0.75</v>
      </c>
      <c r="E14" s="92">
        <f t="shared" si="0"/>
        <v>-27</v>
      </c>
      <c r="F14" s="93">
        <v>139</v>
      </c>
      <c r="G14" s="93">
        <v>108</v>
      </c>
      <c r="H14" s="116">
        <v>0</v>
      </c>
      <c r="I14" s="94">
        <f t="shared" si="1"/>
        <v>6</v>
      </c>
      <c r="J14" s="41">
        <f t="shared" si="2"/>
        <v>180</v>
      </c>
      <c r="K14" s="41">
        <f t="shared" si="3"/>
        <v>9</v>
      </c>
      <c r="L14" s="39">
        <f t="shared" si="4"/>
        <v>247</v>
      </c>
      <c r="M14" s="37">
        <f t="shared" si="5"/>
        <v>0.75</v>
      </c>
      <c r="N14" s="20">
        <v>0</v>
      </c>
      <c r="O14" s="43">
        <f t="shared" si="6"/>
        <v>247</v>
      </c>
      <c r="P14" s="18">
        <f t="shared" si="7"/>
        <v>6</v>
      </c>
      <c r="Q14" s="11">
        <v>145</v>
      </c>
      <c r="R14" s="53">
        <f t="shared" si="8"/>
        <v>10</v>
      </c>
      <c r="S14" s="45">
        <f t="shared" si="9"/>
        <v>145</v>
      </c>
      <c r="T14" s="46">
        <f t="shared" si="10"/>
        <v>0.75</v>
      </c>
      <c r="U14" s="47">
        <v>0</v>
      </c>
      <c r="V14" s="43">
        <f t="shared" si="11"/>
        <v>145</v>
      </c>
      <c r="W14" s="18">
        <f t="shared" si="12"/>
        <v>10</v>
      </c>
      <c r="X14" s="61">
        <f t="shared" si="13"/>
        <v>365</v>
      </c>
      <c r="Y14" s="55">
        <f t="shared" si="14"/>
        <v>9</v>
      </c>
    </row>
    <row r="15" spans="2:25" ht="39.75" customHeight="1">
      <c r="B15" s="74">
        <v>10</v>
      </c>
      <c r="C15" s="72" t="s">
        <v>60</v>
      </c>
      <c r="D15" s="35">
        <v>0.811111111111111</v>
      </c>
      <c r="E15" s="92">
        <f t="shared" si="0"/>
        <v>-42</v>
      </c>
      <c r="F15" s="93">
        <v>168</v>
      </c>
      <c r="G15" s="93">
        <v>168</v>
      </c>
      <c r="H15" s="116">
        <v>0</v>
      </c>
      <c r="I15" s="94">
        <f t="shared" si="1"/>
        <v>1</v>
      </c>
      <c r="J15" s="41">
        <f t="shared" si="2"/>
        <v>268</v>
      </c>
      <c r="K15" s="41">
        <f t="shared" si="3"/>
        <v>14</v>
      </c>
      <c r="L15" s="39">
        <f t="shared" si="4"/>
        <v>336</v>
      </c>
      <c r="M15" s="37">
        <f t="shared" si="5"/>
        <v>0.811111111111111</v>
      </c>
      <c r="N15" s="20">
        <v>0</v>
      </c>
      <c r="O15" s="43">
        <f t="shared" si="6"/>
        <v>336</v>
      </c>
      <c r="P15" s="18">
        <f t="shared" si="7"/>
        <v>1</v>
      </c>
      <c r="Q15" s="11">
        <v>170</v>
      </c>
      <c r="R15" s="53">
        <f t="shared" si="8"/>
        <v>8</v>
      </c>
      <c r="S15" s="45">
        <f t="shared" si="9"/>
        <v>170</v>
      </c>
      <c r="T15" s="46">
        <f t="shared" si="10"/>
        <v>0.811111111111111</v>
      </c>
      <c r="U15" s="47">
        <v>1</v>
      </c>
      <c r="V15" s="43">
        <f t="shared" si="11"/>
        <v>170.01</v>
      </c>
      <c r="W15" s="18">
        <f t="shared" si="12"/>
        <v>8</v>
      </c>
      <c r="X15" s="61">
        <f t="shared" si="13"/>
        <v>464.01</v>
      </c>
      <c r="Y15" s="55">
        <f t="shared" si="14"/>
        <v>3</v>
      </c>
    </row>
    <row r="16" spans="2:25" ht="39.75" customHeight="1">
      <c r="B16" s="65">
        <v>11</v>
      </c>
      <c r="C16" s="98" t="s">
        <v>66</v>
      </c>
      <c r="D16" s="35">
        <v>0.6756944444444444</v>
      </c>
      <c r="E16" s="92">
        <f t="shared" si="0"/>
        <v>-12</v>
      </c>
      <c r="F16" s="93">
        <v>125</v>
      </c>
      <c r="G16" s="93">
        <v>103</v>
      </c>
      <c r="H16" s="116">
        <v>0</v>
      </c>
      <c r="I16" s="94">
        <f t="shared" si="1"/>
        <v>9</v>
      </c>
      <c r="J16" s="41">
        <f t="shared" si="2"/>
        <v>73</v>
      </c>
      <c r="K16" s="41">
        <f t="shared" si="3"/>
        <v>4</v>
      </c>
      <c r="L16" s="39">
        <f t="shared" si="4"/>
        <v>228</v>
      </c>
      <c r="M16" s="37">
        <f t="shared" si="5"/>
        <v>0.6756944444444444</v>
      </c>
      <c r="N16" s="20">
        <v>0</v>
      </c>
      <c r="O16" s="43">
        <f t="shared" si="6"/>
        <v>228</v>
      </c>
      <c r="P16" s="18">
        <f t="shared" si="7"/>
        <v>9</v>
      </c>
      <c r="Q16" s="11">
        <v>170</v>
      </c>
      <c r="R16" s="53">
        <f t="shared" si="8"/>
        <v>6</v>
      </c>
      <c r="S16" s="45">
        <f t="shared" si="9"/>
        <v>170</v>
      </c>
      <c r="T16" s="46">
        <f t="shared" si="10"/>
        <v>0.6756944444444444</v>
      </c>
      <c r="U16" s="47">
        <v>3</v>
      </c>
      <c r="V16" s="43">
        <f t="shared" si="11"/>
        <v>170.03</v>
      </c>
      <c r="W16" s="18">
        <f t="shared" si="12"/>
        <v>6</v>
      </c>
      <c r="X16" s="61">
        <f t="shared" si="13"/>
        <v>386.03</v>
      </c>
      <c r="Y16" s="55">
        <f t="shared" si="14"/>
        <v>7</v>
      </c>
    </row>
    <row r="17" spans="2:25" ht="39.75" customHeight="1">
      <c r="B17" s="125">
        <v>12</v>
      </c>
      <c r="C17" s="72" t="s">
        <v>68</v>
      </c>
      <c r="D17" s="86">
        <v>0.5701388888888889</v>
      </c>
      <c r="E17" s="92">
        <f t="shared" si="0"/>
        <v>0</v>
      </c>
      <c r="F17" s="93">
        <v>156</v>
      </c>
      <c r="G17" s="93">
        <v>106</v>
      </c>
      <c r="H17" s="116">
        <v>0</v>
      </c>
      <c r="I17" s="94">
        <f t="shared" si="1"/>
        <v>5</v>
      </c>
      <c r="J17" s="41">
        <f t="shared" si="2"/>
        <v>-79</v>
      </c>
      <c r="K17" s="41">
        <f t="shared" si="3"/>
        <v>0</v>
      </c>
      <c r="L17" s="39">
        <f t="shared" si="4"/>
        <v>262</v>
      </c>
      <c r="M17" s="37">
        <f t="shared" si="5"/>
        <v>0.5701388888888889</v>
      </c>
      <c r="N17" s="20">
        <v>0</v>
      </c>
      <c r="O17" s="43">
        <f t="shared" si="6"/>
        <v>262</v>
      </c>
      <c r="P17" s="18">
        <f t="shared" si="7"/>
        <v>5</v>
      </c>
      <c r="Q17" s="11">
        <v>152</v>
      </c>
      <c r="R17" s="53">
        <f t="shared" si="8"/>
        <v>9</v>
      </c>
      <c r="S17" s="45">
        <f t="shared" si="9"/>
        <v>152</v>
      </c>
      <c r="T17" s="46">
        <f t="shared" si="10"/>
        <v>0.5701388888888889</v>
      </c>
      <c r="U17" s="47">
        <v>0</v>
      </c>
      <c r="V17" s="43">
        <f t="shared" si="11"/>
        <v>152</v>
      </c>
      <c r="W17" s="18">
        <f t="shared" si="12"/>
        <v>9</v>
      </c>
      <c r="X17" s="61">
        <f t="shared" si="13"/>
        <v>414</v>
      </c>
      <c r="Y17" s="55">
        <f t="shared" si="14"/>
        <v>6</v>
      </c>
    </row>
    <row r="18" spans="2:25" ht="39.75" customHeight="1">
      <c r="B18" s="74">
        <v>13</v>
      </c>
      <c r="C18" s="72" t="s">
        <v>38</v>
      </c>
      <c r="D18" s="35">
        <v>0.6777777777777777</v>
      </c>
      <c r="E18" s="93">
        <f t="shared" si="0"/>
        <v>-12</v>
      </c>
      <c r="F18" s="93">
        <v>141</v>
      </c>
      <c r="G18" s="93">
        <v>152</v>
      </c>
      <c r="H18" s="116">
        <v>0</v>
      </c>
      <c r="I18" s="94">
        <f t="shared" si="1"/>
        <v>2</v>
      </c>
      <c r="J18" s="41">
        <f t="shared" si="2"/>
        <v>76</v>
      </c>
      <c r="K18" s="41">
        <f t="shared" si="3"/>
        <v>4</v>
      </c>
      <c r="L18" s="39">
        <f t="shared" si="4"/>
        <v>293</v>
      </c>
      <c r="M18" s="37">
        <f t="shared" si="5"/>
        <v>0.6777777777777777</v>
      </c>
      <c r="N18" s="20">
        <v>0</v>
      </c>
      <c r="O18" s="43">
        <f t="shared" si="6"/>
        <v>293</v>
      </c>
      <c r="P18" s="18">
        <f t="shared" si="7"/>
        <v>2</v>
      </c>
      <c r="Q18" s="11">
        <v>190</v>
      </c>
      <c r="R18" s="53">
        <f t="shared" si="8"/>
        <v>3</v>
      </c>
      <c r="S18" s="45">
        <v>190</v>
      </c>
      <c r="T18" s="46">
        <f t="shared" si="10"/>
        <v>0.6777777777777777</v>
      </c>
      <c r="U18" s="47">
        <v>2</v>
      </c>
      <c r="V18" s="43">
        <f t="shared" si="11"/>
        <v>190.02</v>
      </c>
      <c r="W18" s="18">
        <f t="shared" si="12"/>
        <v>3</v>
      </c>
      <c r="X18" s="61">
        <f t="shared" si="13"/>
        <v>471.02</v>
      </c>
      <c r="Y18" s="55">
        <f t="shared" si="14"/>
        <v>1</v>
      </c>
    </row>
    <row r="19" spans="2:6" ht="39.75" customHeight="1">
      <c r="B19" s="124">
        <v>1</v>
      </c>
      <c r="C19" s="72" t="s">
        <v>61</v>
      </c>
      <c r="E19" s="121" t="s">
        <v>69</v>
      </c>
      <c r="F19" s="122"/>
    </row>
    <row r="20" spans="2:6" ht="38.25" customHeight="1">
      <c r="B20" s="124">
        <v>5</v>
      </c>
      <c r="C20" s="72" t="s">
        <v>42</v>
      </c>
      <c r="E20" s="121" t="s">
        <v>69</v>
      </c>
      <c r="F20" s="122"/>
    </row>
  </sheetData>
  <sheetProtection/>
  <autoFilter ref="B7:Y7"/>
  <mergeCells count="1">
    <mergeCell ref="C5:Y5"/>
  </mergeCells>
  <conditionalFormatting sqref="S8:S10 S12:S18">
    <cfRule type="duplicateValues" priority="2" dxfId="40" stopIfTrue="1">
      <formula>AND(COUNTIF($S$8:$S$10,S8)+COUNTIF($S$12:$S$18,S8)&gt;1,NOT(ISBLANK(S8)))</formula>
    </cfRule>
  </conditionalFormatting>
  <conditionalFormatting sqref="S8:S18">
    <cfRule type="duplicateValues" priority="53" dxfId="39" stopIfTrue="1">
      <formula>AND(COUNTIF($S$8:$S$18,S8)&gt;1,NOT(ISBLANK(S8)))</formula>
    </cfRule>
  </conditionalFormatting>
  <conditionalFormatting sqref="L8:L18">
    <cfRule type="duplicateValues" priority="58" dxfId="40" stopIfTrue="1">
      <formula>AND(COUNTIF($L$8:$L$18,L8)&gt;1,NOT(ISBLANK(L8)))</formula>
    </cfRule>
  </conditionalFormatting>
  <conditionalFormatting sqref="P8:P18">
    <cfRule type="duplicateValues" priority="60" dxfId="40" stopIfTrue="1">
      <formula>AND(COUNTIF($P$8:$P$18,P8)&gt;1,NOT(ISBLANK(P8)))</formula>
    </cfRule>
  </conditionalFormatting>
  <conditionalFormatting sqref="W8:W18">
    <cfRule type="duplicateValues" priority="62" dxfId="40" stopIfTrue="1">
      <formula>AND(COUNTIF($W$8:$W$18,W8)&gt;1,NOT(ISBLANK(W8)))</formula>
    </cfRule>
  </conditionalFormatting>
  <conditionalFormatting sqref="Y8:Y18">
    <cfRule type="duplicateValues" priority="64" dxfId="40" stopIfTrue="1">
      <formula>AND(COUNTIF($Y$8:$Y$18,Y8)&gt;1,NOT(ISBLANK(Y8)))</formula>
    </cfRule>
  </conditionalFormatting>
  <printOptions/>
  <pageMargins left="0.3937007874015748" right="0.1968503937007874" top="0.1968503937007874" bottom="0" header="0.5118110236220472" footer="0.5118110236220472"/>
  <pageSetup horizontalDpi="600" verticalDpi="600" orientation="landscape" paperSize="9" scale="77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Y23"/>
  <sheetViews>
    <sheetView tabSelected="1" zoomScale="70" zoomScaleNormal="70" workbookViewId="0" topLeftCell="A1">
      <selection activeCell="F25" sqref="F25"/>
    </sheetView>
  </sheetViews>
  <sheetFormatPr defaultColWidth="9.00390625" defaultRowHeight="12.75"/>
  <cols>
    <col min="1" max="1" width="6.375" style="0" customWidth="1"/>
    <col min="2" max="2" width="7.25390625" style="0" customWidth="1"/>
    <col min="3" max="3" width="64.625" style="0" customWidth="1"/>
    <col min="4" max="4" width="8.75390625" style="154" customWidth="1"/>
    <col min="5" max="7" width="10.75390625" style="0" customWidth="1"/>
    <col min="8" max="8" width="10.75390625" style="0" hidden="1" customWidth="1"/>
    <col min="9" max="9" width="10.75390625" style="0" customWidth="1"/>
    <col min="10" max="10" width="11.625" style="0" hidden="1" customWidth="1"/>
    <col min="11" max="11" width="11.00390625" style="0" hidden="1" customWidth="1"/>
    <col min="12" max="12" width="8.125" style="0" hidden="1" customWidth="1"/>
    <col min="13" max="13" width="8.625" style="0" hidden="1" customWidth="1"/>
    <col min="14" max="14" width="8.25390625" style="0" hidden="1" customWidth="1"/>
    <col min="15" max="15" width="11.00390625" style="0" hidden="1" customWidth="1"/>
    <col min="16" max="16" width="11.125" style="0" hidden="1" customWidth="1"/>
    <col min="17" max="18" width="10.75390625" style="0" customWidth="1"/>
    <col min="19" max="19" width="9.625" style="0" hidden="1" customWidth="1"/>
    <col min="20" max="20" width="8.75390625" style="0" hidden="1" customWidth="1"/>
    <col min="21" max="21" width="7.875" style="0" hidden="1" customWidth="1"/>
    <col min="22" max="22" width="11.25390625" style="0" hidden="1" customWidth="1"/>
    <col min="23" max="23" width="11.375" style="0" hidden="1" customWidth="1"/>
    <col min="24" max="24" width="11.375" style="0" customWidth="1"/>
    <col min="25" max="25" width="12.375" style="0" customWidth="1"/>
    <col min="26" max="26" width="2.00390625" style="0" customWidth="1"/>
    <col min="27" max="27" width="9.00390625" style="0" customWidth="1"/>
  </cols>
  <sheetData>
    <row r="1" ht="9.75" customHeight="1">
      <c r="H1" s="118"/>
    </row>
    <row r="2" ht="12.75"/>
    <row r="3" spans="5:23" ht="33.75">
      <c r="E3" s="82"/>
      <c r="R3" s="2" t="s">
        <v>74</v>
      </c>
      <c r="S3" s="2"/>
      <c r="T3" s="2"/>
      <c r="U3" s="2"/>
      <c r="V3" s="2"/>
      <c r="W3" s="2"/>
    </row>
    <row r="4" ht="12.75"/>
    <row r="5" spans="3:25" ht="25.5" customHeight="1" thickBot="1"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</row>
    <row r="6" spans="2:25" ht="109.5" customHeight="1">
      <c r="B6" s="123"/>
      <c r="C6" s="104" t="s">
        <v>41</v>
      </c>
      <c r="D6" s="155" t="s">
        <v>17</v>
      </c>
      <c r="E6" s="105" t="s">
        <v>23</v>
      </c>
      <c r="F6" s="106" t="s">
        <v>0</v>
      </c>
      <c r="G6" s="107" t="s">
        <v>8</v>
      </c>
      <c r="H6" s="119" t="s">
        <v>15</v>
      </c>
      <c r="I6" s="100"/>
      <c r="J6" s="76" t="s">
        <v>21</v>
      </c>
      <c r="K6" s="77" t="s">
        <v>34</v>
      </c>
      <c r="L6" s="78" t="s">
        <v>6</v>
      </c>
      <c r="M6" s="78" t="s">
        <v>17</v>
      </c>
      <c r="N6" s="78" t="s">
        <v>19</v>
      </c>
      <c r="O6" s="78" t="s">
        <v>20</v>
      </c>
      <c r="P6" s="79" t="s">
        <v>18</v>
      </c>
      <c r="Q6" s="101" t="s">
        <v>16</v>
      </c>
      <c r="R6" s="102"/>
      <c r="S6" s="80" t="s">
        <v>6</v>
      </c>
      <c r="T6" s="81" t="s">
        <v>17</v>
      </c>
      <c r="U6" s="81" t="s">
        <v>19</v>
      </c>
      <c r="V6" s="81" t="s">
        <v>20</v>
      </c>
      <c r="W6" s="79" t="s">
        <v>18</v>
      </c>
      <c r="X6" s="196" t="s">
        <v>5</v>
      </c>
      <c r="Y6" s="197" t="s">
        <v>5</v>
      </c>
    </row>
    <row r="7" spans="2:25" ht="25.5" customHeight="1">
      <c r="B7" s="123"/>
      <c r="C7" s="103"/>
      <c r="D7" s="156"/>
      <c r="E7" s="187" t="s">
        <v>7</v>
      </c>
      <c r="F7" s="188" t="s">
        <v>6</v>
      </c>
      <c r="G7" s="189" t="s">
        <v>6</v>
      </c>
      <c r="H7" s="190" t="s">
        <v>6</v>
      </c>
      <c r="I7" s="191" t="s">
        <v>1</v>
      </c>
      <c r="J7" s="192" t="s">
        <v>22</v>
      </c>
      <c r="K7" s="69"/>
      <c r="L7" s="67"/>
      <c r="M7" s="67"/>
      <c r="N7" s="67"/>
      <c r="O7" s="67"/>
      <c r="P7" s="68"/>
      <c r="Q7" s="193" t="s">
        <v>6</v>
      </c>
      <c r="R7" s="194" t="s">
        <v>1</v>
      </c>
      <c r="S7" s="85" t="s">
        <v>22</v>
      </c>
      <c r="T7" s="67"/>
      <c r="U7" s="67"/>
      <c r="V7" s="67"/>
      <c r="W7" s="68"/>
      <c r="X7" s="198" t="s">
        <v>6</v>
      </c>
      <c r="Y7" s="199" t="s">
        <v>1</v>
      </c>
    </row>
    <row r="8" spans="2:25" ht="39.75" customHeight="1">
      <c r="B8" s="74">
        <v>1</v>
      </c>
      <c r="C8" s="72" t="s">
        <v>60</v>
      </c>
      <c r="D8" s="35">
        <v>0.8541666666666666</v>
      </c>
      <c r="E8" s="92">
        <f aca="true" t="shared" si="0" ref="E8:E15">(K8*-3)</f>
        <v>-42</v>
      </c>
      <c r="F8" s="93">
        <v>144</v>
      </c>
      <c r="G8" s="93">
        <v>149</v>
      </c>
      <c r="H8" s="116">
        <v>0</v>
      </c>
      <c r="I8" s="94">
        <f>RANK(O8,$O$8:$O$16,0)</f>
        <v>1</v>
      </c>
      <c r="J8" s="41">
        <f>HOUR(D8)*60+MINUTE(D8)-960</f>
        <v>270</v>
      </c>
      <c r="K8" s="41">
        <f aca="true" t="shared" si="1" ref="K8:K15">IF(J8&gt;0,CEILING(J8/20,1),0)</f>
        <v>14</v>
      </c>
      <c r="L8" s="39">
        <f aca="true" t="shared" si="2" ref="L8:L15">SUM(F8:H8)</f>
        <v>293</v>
      </c>
      <c r="M8" s="37">
        <f aca="true" t="shared" si="3" ref="M8:M15">(D8)</f>
        <v>0.8541666666666666</v>
      </c>
      <c r="N8" s="20">
        <v>0</v>
      </c>
      <c r="O8" s="43">
        <f aca="true" t="shared" si="4" ref="O8:O15">SUM(L8,N8/100)</f>
        <v>293</v>
      </c>
      <c r="P8" s="18">
        <f>RANK(O8,$O$8:$O$16,0)</f>
        <v>1</v>
      </c>
      <c r="Q8" s="11">
        <v>163</v>
      </c>
      <c r="R8" s="53">
        <f>RANK(V8,$V$8:$V$16,0)</f>
        <v>6</v>
      </c>
      <c r="S8" s="45">
        <f aca="true" t="shared" si="5" ref="S8:S15">SUM(Q8)</f>
        <v>163</v>
      </c>
      <c r="T8" s="46">
        <f aca="true" t="shared" si="6" ref="T8:T15">(D8)</f>
        <v>0.8541666666666666</v>
      </c>
      <c r="U8" s="47">
        <v>1</v>
      </c>
      <c r="V8" s="43">
        <f aca="true" t="shared" si="7" ref="V8:V15">SUM(Q8,U8/100)</f>
        <v>163.01</v>
      </c>
      <c r="W8" s="18">
        <f>RANK(V8,$V$8:$V$16,0)</f>
        <v>6</v>
      </c>
      <c r="X8" s="200">
        <f aca="true" t="shared" si="8" ref="X8:X15">SUM(E8,O8,V8)</f>
        <v>414.01</v>
      </c>
      <c r="Y8" s="201">
        <f>RANK(X8,$X$8:$X$16,0)</f>
        <v>1</v>
      </c>
    </row>
    <row r="9" spans="2:25" ht="39.75" customHeight="1">
      <c r="B9" s="74">
        <v>3</v>
      </c>
      <c r="C9" s="72" t="s">
        <v>76</v>
      </c>
      <c r="D9" s="35">
        <v>0.8465277777777778</v>
      </c>
      <c r="E9" s="92">
        <f t="shared" si="0"/>
        <v>-39</v>
      </c>
      <c r="F9" s="93">
        <v>134</v>
      </c>
      <c r="G9" s="93">
        <v>102</v>
      </c>
      <c r="H9" s="116">
        <v>0</v>
      </c>
      <c r="I9" s="94">
        <f>RANK(O9,$O$8:$O$16,0)</f>
        <v>6</v>
      </c>
      <c r="J9" s="41">
        <f aca="true" t="shared" si="9" ref="J9:J16">HOUR(D9)*60+MINUTE(D9)-960</f>
        <v>259</v>
      </c>
      <c r="K9" s="41">
        <f t="shared" si="1"/>
        <v>13</v>
      </c>
      <c r="L9" s="39">
        <f t="shared" si="2"/>
        <v>236</v>
      </c>
      <c r="M9" s="37">
        <f t="shared" si="3"/>
        <v>0.8465277777777778</v>
      </c>
      <c r="N9" s="20">
        <v>0</v>
      </c>
      <c r="O9" s="43">
        <f t="shared" si="4"/>
        <v>236</v>
      </c>
      <c r="P9" s="18">
        <f>RANK(O9,$O$8:$O$16,0)</f>
        <v>6</v>
      </c>
      <c r="Q9" s="11">
        <v>163</v>
      </c>
      <c r="R9" s="53">
        <f>RANK(V9,$V$8:$V$16,0)</f>
        <v>5</v>
      </c>
      <c r="S9" s="45">
        <f t="shared" si="5"/>
        <v>163</v>
      </c>
      <c r="T9" s="46">
        <f t="shared" si="6"/>
        <v>0.8465277777777778</v>
      </c>
      <c r="U9" s="47">
        <v>2</v>
      </c>
      <c r="V9" s="43">
        <f t="shared" si="7"/>
        <v>163.02</v>
      </c>
      <c r="W9" s="18">
        <f>RANK(V9,$V$8:$V$16,0)</f>
        <v>5</v>
      </c>
      <c r="X9" s="200">
        <f t="shared" si="8"/>
        <v>360.02</v>
      </c>
      <c r="Y9" s="201">
        <f>RANK(X9,$X$8:$X$16,0)</f>
        <v>8</v>
      </c>
    </row>
    <row r="10" spans="2:25" ht="39.75" customHeight="1">
      <c r="B10" s="74">
        <v>4</v>
      </c>
      <c r="C10" s="72" t="s">
        <v>46</v>
      </c>
      <c r="D10" s="35">
        <v>0.7868055555555555</v>
      </c>
      <c r="E10" s="92">
        <f t="shared" si="0"/>
        <v>-27</v>
      </c>
      <c r="F10" s="93">
        <v>129</v>
      </c>
      <c r="G10" s="93">
        <v>131</v>
      </c>
      <c r="H10" s="116">
        <v>0</v>
      </c>
      <c r="I10" s="94">
        <f>RANK(O10,$O$8:$O$16,0)</f>
        <v>4</v>
      </c>
      <c r="J10" s="41">
        <f t="shared" si="9"/>
        <v>173</v>
      </c>
      <c r="K10" s="41">
        <f t="shared" si="1"/>
        <v>9</v>
      </c>
      <c r="L10" s="39">
        <f t="shared" si="2"/>
        <v>260</v>
      </c>
      <c r="M10" s="37">
        <f t="shared" si="3"/>
        <v>0.7868055555555555</v>
      </c>
      <c r="N10" s="20">
        <v>1</v>
      </c>
      <c r="O10" s="43">
        <f t="shared" si="4"/>
        <v>260.01</v>
      </c>
      <c r="P10" s="18">
        <f>RANK(O10,$O$8:$O$16,0)</f>
        <v>4</v>
      </c>
      <c r="Q10" s="11">
        <v>180</v>
      </c>
      <c r="R10" s="53">
        <f>RANK(V10,$V$8:$V$16,0)</f>
        <v>2</v>
      </c>
      <c r="S10" s="45">
        <f t="shared" si="5"/>
        <v>180</v>
      </c>
      <c r="T10" s="46">
        <f t="shared" si="6"/>
        <v>0.7868055555555555</v>
      </c>
      <c r="U10" s="47">
        <v>0</v>
      </c>
      <c r="V10" s="43">
        <f t="shared" si="7"/>
        <v>180</v>
      </c>
      <c r="W10" s="18">
        <f>RANK(V10,$V$8:$V$16,0)</f>
        <v>2</v>
      </c>
      <c r="X10" s="200">
        <f t="shared" si="8"/>
        <v>413.01</v>
      </c>
      <c r="Y10" s="201">
        <v>3</v>
      </c>
    </row>
    <row r="11" spans="2:25" ht="39.75" customHeight="1">
      <c r="B11" s="74">
        <v>6</v>
      </c>
      <c r="C11" s="72" t="s">
        <v>77</v>
      </c>
      <c r="D11" s="35">
        <v>0.8680555555555555</v>
      </c>
      <c r="E11" s="92">
        <f t="shared" si="0"/>
        <v>-45</v>
      </c>
      <c r="F11" s="93">
        <v>84</v>
      </c>
      <c r="G11" s="93">
        <v>70</v>
      </c>
      <c r="H11" s="116">
        <v>0</v>
      </c>
      <c r="I11" s="94">
        <f>RANK(O11,$O$8:$O$16,0)</f>
        <v>9</v>
      </c>
      <c r="J11" s="41">
        <f t="shared" si="9"/>
        <v>290</v>
      </c>
      <c r="K11" s="41">
        <f t="shared" si="1"/>
        <v>15</v>
      </c>
      <c r="L11" s="39">
        <f t="shared" si="2"/>
        <v>154</v>
      </c>
      <c r="M11" s="37">
        <f t="shared" si="3"/>
        <v>0.8680555555555555</v>
      </c>
      <c r="N11" s="20">
        <v>0</v>
      </c>
      <c r="O11" s="43">
        <f t="shared" si="4"/>
        <v>154</v>
      </c>
      <c r="P11" s="18">
        <f>RANK(O11,$O$8:$O$16,0)</f>
        <v>9</v>
      </c>
      <c r="Q11" s="11">
        <v>148</v>
      </c>
      <c r="R11" s="53">
        <f>RANK(V11,$V$8:$V$16,0)</f>
        <v>9</v>
      </c>
      <c r="S11" s="45">
        <f t="shared" si="5"/>
        <v>148</v>
      </c>
      <c r="T11" s="46">
        <f t="shared" si="6"/>
        <v>0.8680555555555555</v>
      </c>
      <c r="U11" s="47">
        <v>0</v>
      </c>
      <c r="V11" s="43">
        <f t="shared" si="7"/>
        <v>148</v>
      </c>
      <c r="W11" s="18">
        <f>RANK(V11,$V$8:$V$16,0)</f>
        <v>9</v>
      </c>
      <c r="X11" s="200">
        <f t="shared" si="8"/>
        <v>257</v>
      </c>
      <c r="Y11" s="201">
        <f>RANK(X11,$X$8:$X$16,0)</f>
        <v>9</v>
      </c>
    </row>
    <row r="12" spans="2:25" ht="39.75" customHeight="1">
      <c r="B12" s="74">
        <v>7</v>
      </c>
      <c r="C12" s="98" t="s">
        <v>78</v>
      </c>
      <c r="D12" s="35">
        <v>0.8284722222222222</v>
      </c>
      <c r="E12" s="92">
        <f t="shared" si="0"/>
        <v>-36</v>
      </c>
      <c r="F12" s="93">
        <v>140</v>
      </c>
      <c r="G12" s="93">
        <v>134</v>
      </c>
      <c r="H12" s="116">
        <v>0</v>
      </c>
      <c r="I12" s="94">
        <f>RANK(O12,$O$8:$O$16,0)</f>
        <v>2</v>
      </c>
      <c r="J12" s="41">
        <f t="shared" si="9"/>
        <v>233</v>
      </c>
      <c r="K12" s="41">
        <f t="shared" si="1"/>
        <v>12</v>
      </c>
      <c r="L12" s="39">
        <f t="shared" si="2"/>
        <v>274</v>
      </c>
      <c r="M12" s="37">
        <f t="shared" si="3"/>
        <v>0.8284722222222222</v>
      </c>
      <c r="N12" s="20">
        <v>0</v>
      </c>
      <c r="O12" s="43">
        <f t="shared" si="4"/>
        <v>274</v>
      </c>
      <c r="P12" s="18">
        <f>RANK(O12,$O$8:$O$16,0)</f>
        <v>2</v>
      </c>
      <c r="Q12" s="11">
        <v>153</v>
      </c>
      <c r="R12" s="53">
        <f>RANK(V12,$V$8:$V$16,0)</f>
        <v>8</v>
      </c>
      <c r="S12" s="45">
        <f t="shared" si="5"/>
        <v>153</v>
      </c>
      <c r="T12" s="46">
        <f t="shared" si="6"/>
        <v>0.8284722222222222</v>
      </c>
      <c r="U12" s="47">
        <v>0</v>
      </c>
      <c r="V12" s="43">
        <f t="shared" si="7"/>
        <v>153</v>
      </c>
      <c r="W12" s="18">
        <f>RANK(V12,$V$8:$V$16,0)</f>
        <v>8</v>
      </c>
      <c r="X12" s="200">
        <f t="shared" si="8"/>
        <v>391</v>
      </c>
      <c r="Y12" s="201">
        <f>RANK(X12,$X$8:$X$16,0)</f>
        <v>5</v>
      </c>
    </row>
    <row r="13" spans="2:25" ht="39.75" customHeight="1">
      <c r="B13" s="74">
        <v>8</v>
      </c>
      <c r="C13" s="72" t="s">
        <v>79</v>
      </c>
      <c r="D13" s="35">
        <v>0.7472222222222222</v>
      </c>
      <c r="E13" s="92">
        <f t="shared" si="0"/>
        <v>-18</v>
      </c>
      <c r="F13" s="93">
        <v>148</v>
      </c>
      <c r="G13" s="93">
        <v>112</v>
      </c>
      <c r="H13" s="116">
        <v>0</v>
      </c>
      <c r="I13" s="94">
        <f>RANK(O13,$O$8:$O$16,0)</f>
        <v>3</v>
      </c>
      <c r="J13" s="41">
        <f t="shared" si="9"/>
        <v>116</v>
      </c>
      <c r="K13" s="41">
        <f t="shared" si="1"/>
        <v>6</v>
      </c>
      <c r="L13" s="39">
        <f t="shared" si="2"/>
        <v>260</v>
      </c>
      <c r="M13" s="37">
        <f t="shared" si="3"/>
        <v>0.7472222222222222</v>
      </c>
      <c r="N13" s="20">
        <v>2</v>
      </c>
      <c r="O13" s="43">
        <f t="shared" si="4"/>
        <v>260.02</v>
      </c>
      <c r="P13" s="18">
        <f>RANK(O13,$O$8:$O$16,0)</f>
        <v>3</v>
      </c>
      <c r="Q13" s="11">
        <v>160</v>
      </c>
      <c r="R13" s="53">
        <f>RANK(V13,$V$8:$V$16,0)</f>
        <v>7</v>
      </c>
      <c r="S13" s="45">
        <f t="shared" si="5"/>
        <v>160</v>
      </c>
      <c r="T13" s="46">
        <f t="shared" si="6"/>
        <v>0.7472222222222222</v>
      </c>
      <c r="U13" s="47">
        <v>0</v>
      </c>
      <c r="V13" s="43">
        <f t="shared" si="7"/>
        <v>160</v>
      </c>
      <c r="W13" s="18">
        <f>RANK(V13,$V$8:$V$16,0)</f>
        <v>7</v>
      </c>
      <c r="X13" s="200">
        <f t="shared" si="8"/>
        <v>402.02</v>
      </c>
      <c r="Y13" s="201">
        <f>RANK(X13,$X$8:$X$16,0)</f>
        <v>4</v>
      </c>
    </row>
    <row r="14" spans="2:25" ht="39.75" customHeight="1">
      <c r="B14" s="65">
        <v>9</v>
      </c>
      <c r="C14" s="72" t="s">
        <v>80</v>
      </c>
      <c r="D14" s="35">
        <v>0.7895833333333333</v>
      </c>
      <c r="E14" s="92">
        <f t="shared" si="0"/>
        <v>-27</v>
      </c>
      <c r="F14" s="93">
        <v>131</v>
      </c>
      <c r="G14" s="93">
        <v>111</v>
      </c>
      <c r="H14" s="116">
        <v>0</v>
      </c>
      <c r="I14" s="94">
        <f>RANK(O14,$O$8:$O$16,0)</f>
        <v>5</v>
      </c>
      <c r="J14" s="41">
        <f t="shared" si="9"/>
        <v>177</v>
      </c>
      <c r="K14" s="41">
        <f t="shared" si="1"/>
        <v>9</v>
      </c>
      <c r="L14" s="39">
        <f t="shared" si="2"/>
        <v>242</v>
      </c>
      <c r="M14" s="37">
        <f t="shared" si="3"/>
        <v>0.7895833333333333</v>
      </c>
      <c r="N14" s="20">
        <v>0</v>
      </c>
      <c r="O14" s="43">
        <f t="shared" si="4"/>
        <v>242</v>
      </c>
      <c r="P14" s="18">
        <f>RANK(O14,$O$8:$O$16,0)</f>
        <v>5</v>
      </c>
      <c r="Q14" s="11">
        <v>170</v>
      </c>
      <c r="R14" s="53">
        <f>RANK(V14,$V$8:$V$16,0)</f>
        <v>4</v>
      </c>
      <c r="S14" s="45">
        <f t="shared" si="5"/>
        <v>170</v>
      </c>
      <c r="T14" s="46">
        <f t="shared" si="6"/>
        <v>0.7895833333333333</v>
      </c>
      <c r="U14" s="47">
        <v>1</v>
      </c>
      <c r="V14" s="43">
        <f t="shared" si="7"/>
        <v>170.01</v>
      </c>
      <c r="W14" s="18">
        <f>RANK(V14,$V$8:$V$16,0)</f>
        <v>4</v>
      </c>
      <c r="X14" s="200">
        <f t="shared" si="8"/>
        <v>385.01</v>
      </c>
      <c r="Y14" s="201">
        <f>RANK(X14,$X$8:$X$16,0)</f>
        <v>6</v>
      </c>
    </row>
    <row r="15" spans="2:25" ht="39.75" customHeight="1">
      <c r="B15" s="125">
        <v>10</v>
      </c>
      <c r="C15" s="128" t="s">
        <v>82</v>
      </c>
      <c r="D15" s="86">
        <v>0.6472222222222223</v>
      </c>
      <c r="E15" s="92">
        <f t="shared" si="0"/>
        <v>0</v>
      </c>
      <c r="F15" s="93">
        <v>115</v>
      </c>
      <c r="G15" s="93">
        <v>78</v>
      </c>
      <c r="H15" s="116">
        <v>0</v>
      </c>
      <c r="I15" s="94">
        <f>RANK(O15,$O$8:$O$16,0)</f>
        <v>8</v>
      </c>
      <c r="J15" s="41">
        <f t="shared" si="9"/>
        <v>-28</v>
      </c>
      <c r="K15" s="41">
        <f t="shared" si="1"/>
        <v>0</v>
      </c>
      <c r="L15" s="39">
        <f t="shared" si="2"/>
        <v>193</v>
      </c>
      <c r="M15" s="37">
        <f t="shared" si="3"/>
        <v>0.6472222222222223</v>
      </c>
      <c r="N15" s="20">
        <v>0</v>
      </c>
      <c r="O15" s="43">
        <f t="shared" si="4"/>
        <v>193</v>
      </c>
      <c r="P15" s="18">
        <f>RANK(O15,$O$8:$O$16,0)</f>
        <v>8</v>
      </c>
      <c r="Q15" s="11">
        <v>170</v>
      </c>
      <c r="R15" s="53">
        <f>RANK(V15,$V$8:$V$16,0)</f>
        <v>3</v>
      </c>
      <c r="S15" s="45">
        <f t="shared" si="5"/>
        <v>170</v>
      </c>
      <c r="T15" s="46">
        <f t="shared" si="6"/>
        <v>0.6472222222222223</v>
      </c>
      <c r="U15" s="47">
        <v>2</v>
      </c>
      <c r="V15" s="43">
        <f t="shared" si="7"/>
        <v>170.02</v>
      </c>
      <c r="W15" s="18">
        <f>RANK(V15,$V$8:$V$16,0)</f>
        <v>3</v>
      </c>
      <c r="X15" s="200">
        <f t="shared" si="8"/>
        <v>363.02</v>
      </c>
      <c r="Y15" s="201">
        <f>RANK(X15,$X$8:$X$16,0)</f>
        <v>7</v>
      </c>
    </row>
    <row r="16" spans="2:25" ht="39.75" customHeight="1">
      <c r="B16" s="125">
        <v>11</v>
      </c>
      <c r="C16" s="72" t="s">
        <v>81</v>
      </c>
      <c r="D16" s="86">
        <v>0.6749999999999999</v>
      </c>
      <c r="E16" s="92">
        <f>(K16*-3)</f>
        <v>-3</v>
      </c>
      <c r="F16" s="93">
        <v>145</v>
      </c>
      <c r="G16" s="93">
        <v>86</v>
      </c>
      <c r="H16" s="116">
        <v>0</v>
      </c>
      <c r="I16" s="94">
        <f>RANK(O16,$O$8:$O$16,0)</f>
        <v>7</v>
      </c>
      <c r="J16" s="41">
        <f t="shared" si="9"/>
        <v>12</v>
      </c>
      <c r="K16" s="41">
        <f>IF(J16&gt;0,CEILING(J16/20,1),0)</f>
        <v>1</v>
      </c>
      <c r="L16" s="39">
        <f>SUM(F16:H16)</f>
        <v>231</v>
      </c>
      <c r="M16" s="37">
        <f>(D16)</f>
        <v>0.6749999999999999</v>
      </c>
      <c r="N16" s="20">
        <v>0</v>
      </c>
      <c r="O16" s="43">
        <f>SUM(L16,N16/100)</f>
        <v>231</v>
      </c>
      <c r="P16" s="18">
        <f>RANK(O16,$O$8:$O$16,0)</f>
        <v>7</v>
      </c>
      <c r="Q16" s="11">
        <v>185</v>
      </c>
      <c r="R16" s="53">
        <f>RANK(V16,$V$8:$V$16,0)</f>
        <v>1</v>
      </c>
      <c r="S16" s="45">
        <f>SUM(Q16)</f>
        <v>185</v>
      </c>
      <c r="T16" s="46">
        <f>(D16)</f>
        <v>0.6749999999999999</v>
      </c>
      <c r="U16" s="47">
        <v>0</v>
      </c>
      <c r="V16" s="43">
        <f>SUM(Q16,U16/100)</f>
        <v>185</v>
      </c>
      <c r="W16" s="18">
        <f>RANK(V16,$V$8:$V$16,0)</f>
        <v>1</v>
      </c>
      <c r="X16" s="200">
        <f>SUM(E16,O16,V16)</f>
        <v>413</v>
      </c>
      <c r="Y16" s="201">
        <v>2</v>
      </c>
    </row>
    <row r="17" spans="2:25" ht="39.75" customHeight="1">
      <c r="B17" s="157">
        <v>2</v>
      </c>
      <c r="C17" s="158" t="s">
        <v>75</v>
      </c>
      <c r="D17" s="159">
        <v>0.8888888888888888</v>
      </c>
      <c r="E17" s="184" t="s">
        <v>83</v>
      </c>
      <c r="F17" s="185"/>
      <c r="G17" s="185"/>
      <c r="H17" s="185"/>
      <c r="I17" s="185"/>
      <c r="J17" s="185"/>
      <c r="K17" s="186"/>
      <c r="L17" s="161"/>
      <c r="M17" s="162"/>
      <c r="N17" s="163"/>
      <c r="O17" s="164"/>
      <c r="P17" s="165"/>
      <c r="Q17" s="160"/>
      <c r="R17" s="166"/>
      <c r="S17" s="167"/>
      <c r="T17" s="168"/>
      <c r="U17" s="169"/>
      <c r="V17" s="164"/>
      <c r="W17" s="165"/>
      <c r="X17" s="170"/>
      <c r="Y17" s="171"/>
    </row>
    <row r="18" spans="2:25" ht="39.75" customHeight="1">
      <c r="B18" s="157">
        <v>5</v>
      </c>
      <c r="C18" s="158" t="s">
        <v>67</v>
      </c>
      <c r="D18" s="159">
        <v>0.9770833333333333</v>
      </c>
      <c r="E18" s="184" t="s">
        <v>83</v>
      </c>
      <c r="F18" s="185"/>
      <c r="G18" s="185"/>
      <c r="H18" s="185"/>
      <c r="I18" s="185"/>
      <c r="J18" s="185"/>
      <c r="K18" s="186"/>
      <c r="L18" s="173"/>
      <c r="M18" s="174"/>
      <c r="N18" s="175"/>
      <c r="O18" s="176"/>
      <c r="P18" s="177"/>
      <c r="Q18" s="172"/>
      <c r="R18" s="178"/>
      <c r="S18" s="179"/>
      <c r="T18" s="180"/>
      <c r="U18" s="181"/>
      <c r="V18" s="176"/>
      <c r="W18" s="177"/>
      <c r="X18" s="182"/>
      <c r="Y18" s="183"/>
    </row>
    <row r="21" ht="19.5" customHeight="1">
      <c r="C21" s="126" t="s">
        <v>71</v>
      </c>
    </row>
    <row r="22" ht="19.5" customHeight="1">
      <c r="C22" s="127" t="s">
        <v>72</v>
      </c>
    </row>
    <row r="23" ht="19.5" customHeight="1">
      <c r="C23" s="195" t="s">
        <v>73</v>
      </c>
    </row>
  </sheetData>
  <sheetProtection/>
  <mergeCells count="3">
    <mergeCell ref="C5:Y5"/>
    <mergeCell ref="E17:K17"/>
    <mergeCell ref="E18:K18"/>
  </mergeCells>
  <conditionalFormatting sqref="S17">
    <cfRule type="duplicateValues" priority="7" dxfId="40" stopIfTrue="1">
      <formula>AND(COUNTIF($S$17:$S$17,S17)&gt;1,NOT(ISBLANK(S17)))</formula>
    </cfRule>
  </conditionalFormatting>
  <conditionalFormatting sqref="S17">
    <cfRule type="duplicateValues" priority="8" dxfId="39" stopIfTrue="1">
      <formula>AND(COUNTIF($S$17:$S$17,S17)&gt;1,NOT(ISBLANK(S17)))</formula>
    </cfRule>
  </conditionalFormatting>
  <conditionalFormatting sqref="L17">
    <cfRule type="duplicateValues" priority="9" dxfId="40" stopIfTrue="1">
      <formula>AND(COUNTIF($L$17:$L$17,L17)&gt;1,NOT(ISBLANK(L17)))</formula>
    </cfRule>
  </conditionalFormatting>
  <conditionalFormatting sqref="P17">
    <cfRule type="duplicateValues" priority="10" dxfId="40" stopIfTrue="1">
      <formula>AND(COUNTIF($P$17:$P$17,P17)&gt;1,NOT(ISBLANK(P17)))</formula>
    </cfRule>
  </conditionalFormatting>
  <conditionalFormatting sqref="W17">
    <cfRule type="duplicateValues" priority="11" dxfId="40" stopIfTrue="1">
      <formula>AND(COUNTIF($W$17:$W$17,W17)&gt;1,NOT(ISBLANK(W17)))</formula>
    </cfRule>
  </conditionalFormatting>
  <conditionalFormatting sqref="Y17">
    <cfRule type="duplicateValues" priority="12" dxfId="40" stopIfTrue="1">
      <formula>AND(COUNTIF($Y$17:$Y$17,Y17)&gt;1,NOT(ISBLANK(Y17)))</formula>
    </cfRule>
  </conditionalFormatting>
  <conditionalFormatting sqref="S18">
    <cfRule type="duplicateValues" priority="1" dxfId="40" stopIfTrue="1">
      <formula>AND(COUNTIF($S$18:$S$18,S18)&gt;1,NOT(ISBLANK(S18)))</formula>
    </cfRule>
  </conditionalFormatting>
  <conditionalFormatting sqref="S18">
    <cfRule type="duplicateValues" priority="2" dxfId="39" stopIfTrue="1">
      <formula>AND(COUNTIF($S$18:$S$18,S18)&gt;1,NOT(ISBLANK(S18)))</formula>
    </cfRule>
  </conditionalFormatting>
  <conditionalFormatting sqref="L18">
    <cfRule type="duplicateValues" priority="3" dxfId="40" stopIfTrue="1">
      <formula>AND(COUNTIF($L$18:$L$18,L18)&gt;1,NOT(ISBLANK(L18)))</formula>
    </cfRule>
  </conditionalFormatting>
  <conditionalFormatting sqref="P18">
    <cfRule type="duplicateValues" priority="4" dxfId="40" stopIfTrue="1">
      <formula>AND(COUNTIF($P$18:$P$18,P18)&gt;1,NOT(ISBLANK(P18)))</formula>
    </cfRule>
  </conditionalFormatting>
  <conditionalFormatting sqref="W18">
    <cfRule type="duplicateValues" priority="5" dxfId="40" stopIfTrue="1">
      <formula>AND(COUNTIF($W$18:$W$18,W18)&gt;1,NOT(ISBLANK(W18)))</formula>
    </cfRule>
  </conditionalFormatting>
  <conditionalFormatting sqref="Y18">
    <cfRule type="duplicateValues" priority="6" dxfId="40" stopIfTrue="1">
      <formula>AND(COUNTIF($Y$18:$Y$18,Y18)&gt;1,NOT(ISBLANK(Y18)))</formula>
    </cfRule>
  </conditionalFormatting>
  <conditionalFormatting sqref="S11:S16 S8:S9">
    <cfRule type="duplicateValues" priority="108" dxfId="40" stopIfTrue="1">
      <formula>AND(COUNTIF($S$11:$S$16,S8)+COUNTIF($S$8:$S$9,S8)&gt;1,NOT(ISBLANK(S8)))</formula>
    </cfRule>
  </conditionalFormatting>
  <conditionalFormatting sqref="S8:S16">
    <cfRule type="duplicateValues" priority="110" dxfId="39" stopIfTrue="1">
      <formula>AND(COUNTIF($S$8:$S$16,S8)&gt;1,NOT(ISBLANK(S8)))</formula>
    </cfRule>
  </conditionalFormatting>
  <conditionalFormatting sqref="L8:L16">
    <cfRule type="duplicateValues" priority="112" dxfId="40" stopIfTrue="1">
      <formula>AND(COUNTIF($L$8:$L$16,L8)&gt;1,NOT(ISBLANK(L8)))</formula>
    </cfRule>
  </conditionalFormatting>
  <conditionalFormatting sqref="P8:P16">
    <cfRule type="duplicateValues" priority="114" dxfId="40" stopIfTrue="1">
      <formula>AND(COUNTIF($P$8:$P$16,P8)&gt;1,NOT(ISBLANK(P8)))</formula>
    </cfRule>
  </conditionalFormatting>
  <conditionalFormatting sqref="W8:W16">
    <cfRule type="duplicateValues" priority="116" dxfId="40" stopIfTrue="1">
      <formula>AND(COUNTIF($W$8:$W$16,W8)&gt;1,NOT(ISBLANK(W8)))</formula>
    </cfRule>
  </conditionalFormatting>
  <conditionalFormatting sqref="Y8:Y16">
    <cfRule type="duplicateValues" priority="118" dxfId="40" stopIfTrue="1">
      <formula>AND(COUNTIF($Y$8:$Y$16,Y8)&gt;1,NOT(ISBLANK(Y8)))</formula>
    </cfRule>
  </conditionalFormatting>
  <printOptions/>
  <pageMargins left="0.3937007874015748" right="0.1968503937007874" top="0.1968503937007874" bottom="0" header="0.5118110236220472" footer="0.5118110236220472"/>
  <pageSetup horizontalDpi="600" verticalDpi="600" orientation="landscape" paperSize="9" scale="77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71" sqref="O7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 okresu Rokycany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Jana Křížová</dc:creator>
  <cp:keywords/>
  <dc:description/>
  <cp:lastModifiedBy>ÚO RO - velitelé</cp:lastModifiedBy>
  <cp:lastPrinted>2018-05-17T15:04:27Z</cp:lastPrinted>
  <dcterms:created xsi:type="dcterms:W3CDTF">2000-09-12T09:53:50Z</dcterms:created>
  <dcterms:modified xsi:type="dcterms:W3CDTF">2019-05-30T14:18:21Z</dcterms:modified>
  <cp:category/>
  <cp:version/>
  <cp:contentType/>
  <cp:contentStatus/>
</cp:coreProperties>
</file>